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activeTab="5"/>
  </bookViews>
  <sheets>
    <sheet name="Građevina-PSS" sheetId="1" r:id="rId1"/>
    <sheet name="Građevina-Perimetarski put" sheetId="2" r:id="rId2"/>
    <sheet name="Odvodnjavanje" sheetId="3" r:id="rId3"/>
    <sheet name="Markacija" sheetId="4" r:id="rId4"/>
    <sheet name="Ograda" sheetId="5" r:id="rId5"/>
    <sheet name="Rekapitulacija" sheetId="6" r:id="rId6"/>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33" i="6"/>
  <c r="F101" i="3"/>
  <c r="F93"/>
  <c r="F48" i="5"/>
  <c r="F57" s="1"/>
  <c r="F59" s="1"/>
  <c r="H32" i="6"/>
  <c r="H25"/>
  <c r="H22"/>
  <c r="H14"/>
  <c r="H9"/>
  <c r="F58" i="5"/>
  <c r="F55"/>
  <c r="F54"/>
  <c r="F52"/>
  <c r="F51"/>
  <c r="F25" i="2"/>
  <c r="F24"/>
  <c r="F23"/>
  <c r="F22"/>
  <c r="F34" i="1"/>
  <c r="F33"/>
  <c r="F32"/>
  <c r="F31"/>
  <c r="F19" l="1"/>
  <c r="F18"/>
  <c r="F17"/>
  <c r="F16"/>
  <c r="F15"/>
  <c r="F14"/>
  <c r="F12"/>
  <c r="F8"/>
  <c r="F7"/>
  <c r="F8" i="5" l="1"/>
  <c r="F10"/>
  <c r="F12"/>
  <c r="F17"/>
  <c r="F19"/>
  <c r="F24"/>
  <c r="F25" s="1"/>
  <c r="F56" s="1"/>
  <c r="F29"/>
  <c r="F31"/>
  <c r="F33"/>
  <c r="F35"/>
  <c r="F37"/>
  <c r="F39"/>
  <c r="F41"/>
  <c r="F43"/>
  <c r="F45"/>
  <c r="F47"/>
  <c r="F7" i="4"/>
  <c r="F9" s="1"/>
  <c r="F8"/>
  <c r="D8" i="3"/>
  <c r="F8" s="1"/>
  <c r="F9"/>
  <c r="F10"/>
  <c r="F15"/>
  <c r="F16" s="1"/>
  <c r="F97" s="1"/>
  <c r="F22"/>
  <c r="F23"/>
  <c r="F25"/>
  <c r="F26"/>
  <c r="F27"/>
  <c r="F28"/>
  <c r="F29"/>
  <c r="F30"/>
  <c r="D31"/>
  <c r="F31" s="1"/>
  <c r="D32"/>
  <c r="F32" s="1"/>
  <c r="F33"/>
  <c r="F35"/>
  <c r="F36"/>
  <c r="F37"/>
  <c r="F38"/>
  <c r="F43"/>
  <c r="F44"/>
  <c r="F45"/>
  <c r="F46"/>
  <c r="F47"/>
  <c r="F48"/>
  <c r="F49"/>
  <c r="F51"/>
  <c r="F53"/>
  <c r="F55"/>
  <c r="F56"/>
  <c r="F57"/>
  <c r="F63"/>
  <c r="F64"/>
  <c r="F65"/>
  <c r="F66"/>
  <c r="F67"/>
  <c r="F68"/>
  <c r="F70"/>
  <c r="F71"/>
  <c r="F72"/>
  <c r="F73"/>
  <c r="F74"/>
  <c r="F75"/>
  <c r="F76"/>
  <c r="F77"/>
  <c r="F78"/>
  <c r="F79"/>
  <c r="F80"/>
  <c r="F82"/>
  <c r="F83"/>
  <c r="F89"/>
  <c r="F90"/>
  <c r="F91"/>
  <c r="F7" i="2"/>
  <c r="F8" s="1"/>
  <c r="F12"/>
  <c r="F13"/>
  <c r="F14"/>
  <c r="F15"/>
  <c r="D18"/>
  <c r="F18" s="1"/>
  <c r="F20" s="1"/>
  <c r="F19"/>
  <c r="F20" i="5" l="1"/>
  <c r="F13"/>
  <c r="F11" i="3"/>
  <c r="F96" s="1"/>
  <c r="F58"/>
  <c r="F99" s="1"/>
  <c r="D87"/>
  <c r="F87" s="1"/>
  <c r="F16" i="2"/>
  <c r="F84" i="3"/>
  <c r="F100" s="1"/>
  <c r="F39"/>
  <c r="F98" s="1"/>
  <c r="D88"/>
  <c r="F24" i="1"/>
  <c r="F25"/>
  <c r="F26"/>
  <c r="F27"/>
  <c r="F28"/>
  <c r="F21"/>
  <c r="F22" l="1"/>
  <c r="F29"/>
  <c r="F88" i="3"/>
  <c r="D92"/>
  <c r="F92" s="1"/>
  <c r="F102" l="1"/>
</calcChain>
</file>

<file path=xl/sharedStrings.xml><?xml version="1.0" encoding="utf-8"?>
<sst xmlns="http://schemas.openxmlformats.org/spreadsheetml/2006/main" count="434" uniqueCount="270">
  <si>
    <t>Količine</t>
  </si>
  <si>
    <t xml:space="preserve">       1 .  P R I P R E M N I    R A D O V I </t>
  </si>
  <si>
    <t>1.1.</t>
  </si>
  <si>
    <t>km</t>
  </si>
  <si>
    <t xml:space="preserve"> </t>
  </si>
  <si>
    <t xml:space="preserve">             SVEGA PRIPREMNI RADOVI (din) :</t>
  </si>
  <si>
    <t xml:space="preserve">        2.    Z E M Lj A N I  R A D O V I</t>
  </si>
  <si>
    <t>2.2.</t>
  </si>
  <si>
    <t>2.3.</t>
  </si>
  <si>
    <t>2.4.</t>
  </si>
  <si>
    <t xml:space="preserve">        3.    K O L O V O Z N A   K O N S T R U K C I J A </t>
  </si>
  <si>
    <r>
      <t xml:space="preserve">GEODETSKO OBELEŽAVANjE    </t>
    </r>
    <r>
      <rPr>
        <sz val="11"/>
        <color theme="1"/>
        <rFont val="Arial Narrow"/>
        <family val="2"/>
      </rPr>
      <t xml:space="preserve">                                            Obeležavanje trase i objekata, sva geodetska merenja, tj. prenošenje podataka s projekta na teren i obratno, osiguranje, obnavljanje i održavanje obeleženih oznaka na terenu za sve vreme građenja, odnosno do predaje radova investitoru. Obračun se vrši po kilometru trase i priključaka u skladu sa projektima i tehničkim uslovima.</t>
    </r>
  </si>
  <si>
    <r>
      <t>m</t>
    </r>
    <r>
      <rPr>
        <vertAlign val="superscript"/>
        <sz val="11"/>
        <color theme="1"/>
        <rFont val="Arial Narrow"/>
        <family val="2"/>
      </rPr>
      <t>3</t>
    </r>
  </si>
  <si>
    <r>
      <t>UREĐENjE TEMELJNOG TLA (PODTLA)</t>
    </r>
    <r>
      <rPr>
        <sz val="11"/>
        <color theme="1"/>
        <rFont val="Arial Narrow"/>
        <family val="2"/>
      </rPr>
      <t xml:space="preserve">                                                             Pozicijom je obuhvaćeno čišćenje, planiranje, eventualno kvašenje radi vlaženja / riljanje tla radi sušenja tla i zbijanje do projektom zahtevane zbijenosti, odnosno potpuno uređenje temeljnog tla prema kotama i nagibima datim u projektu, kao i sva tekuća ispitivanja(Ev2</t>
    </r>
    <r>
      <rPr>
        <sz val="11"/>
        <color theme="1"/>
        <rFont val="Calibri"/>
        <family val="2"/>
      </rPr>
      <t>≥</t>
    </r>
    <r>
      <rPr>
        <sz val="11"/>
        <color theme="1"/>
        <rFont val="Arial Narrow"/>
        <family val="2"/>
      </rPr>
      <t>30Mpa, Ev2/Ev1</t>
    </r>
    <r>
      <rPr>
        <sz val="11"/>
        <color theme="1"/>
        <rFont val="Calibri"/>
        <family val="2"/>
      </rPr>
      <t>≤</t>
    </r>
    <r>
      <rPr>
        <sz val="11"/>
        <color theme="1"/>
        <rFont val="Arial Narrow"/>
        <family val="2"/>
      </rPr>
      <t>2.3). Merenje i obračun (prema dokaznicama pozicija Ltt) po m2 isplaniranog i zbijenog temeljnog tla.</t>
    </r>
  </si>
  <si>
    <r>
      <t>m</t>
    </r>
    <r>
      <rPr>
        <vertAlign val="superscript"/>
        <sz val="11"/>
        <color theme="1"/>
        <rFont val="Arial Narrow"/>
        <family val="2"/>
      </rPr>
      <t>2</t>
    </r>
  </si>
  <si>
    <r>
      <t xml:space="preserve">IZRADA NASIPA OD LOKALNOG MATERIJALA                                 </t>
    </r>
    <r>
      <rPr>
        <sz val="11"/>
        <color theme="1"/>
        <rFont val="Arial Narrow"/>
        <family val="2"/>
      </rPr>
      <t xml:space="preserve">                                                Pozicija obuhvata izradu nasipa, razastiranje materijala, eventualno kvašenje / sušenje, zbijanje slojeva nasipa, a sve u skladu sa zahtevima iz projekta (Ev2≥30MPa, Ev2/Ev1</t>
    </r>
    <r>
      <rPr>
        <sz val="11"/>
        <color theme="1"/>
        <rFont val="Calibri"/>
        <family val="2"/>
      </rPr>
      <t>≤</t>
    </r>
    <r>
      <rPr>
        <sz val="11"/>
        <color theme="1"/>
        <rFont val="Arial Narrow"/>
        <family val="2"/>
      </rPr>
      <t>2.3). Nasip se radi u slojevima 20-30 cm. Obuhvata i sva potrebna kontrolna merenja i ispitivanja. Prema dokaznicama količina, pozicija Fem. Obračun se vrši po m3 izrađenog i sabijenog nasipa.</t>
    </r>
  </si>
  <si>
    <r>
      <t>POLAGANJE GEOKOMPOZITA (GEOMREŽA + GEOTEKSTIL)</t>
    </r>
    <r>
      <rPr>
        <sz val="11"/>
        <color theme="1"/>
        <rFont val="Arial Narrow"/>
        <family val="2"/>
      </rPr>
      <t xml:space="preserve">                                                                                     Pozicija obuhvata nabavku, transport i ugradnju geokompozita (PVA geomreža + PP netkani geotekstil) zatezne čvrstoće 30kN/m, na kontaktu između glinovitog podtla (nasipa) i posteljice od prirodno šljunkovito-peskovitog agregata 0/63mm. Geotekstil se postavlja na ravnu i odgovarajuće pripremljenu podlogu. Spojevi se izvode šivenjem ili preklapanjem. Ugradnju izvršiti prema uputstvu proizvođača. Količina dobijena obračunom količina, priložena u dokaznicama (Lgtex=25327.24m2), je uvećana za 10% za slučaj preklapanja. Obračun po m2 ugrađenog materijala.</t>
    </r>
  </si>
  <si>
    <r>
      <t xml:space="preserve">IZRADA POSTELJICE  </t>
    </r>
    <r>
      <rPr>
        <sz val="11"/>
        <color theme="1"/>
        <rFont val="Arial Narrow"/>
        <family val="2"/>
      </rPr>
      <t xml:space="preserve">                                                                    Izrada završnog sloja nasipa od prirodno šljunkovitog-peskovitog agregata 0/63mm (Ev2≥60MPa, Ev2/Ev1≤2.4). </t>
    </r>
    <r>
      <rPr>
        <b/>
        <sz val="11"/>
        <color theme="1"/>
        <rFont val="Arial Narrow"/>
        <family val="2"/>
      </rPr>
      <t xml:space="preserve"> </t>
    </r>
    <r>
      <rPr>
        <sz val="11"/>
        <color theme="1"/>
        <rFont val="Arial Narrow"/>
        <family val="2"/>
      </rPr>
      <t>Merenje i obračun(prema dokaznicama pozicija Fzam) se vrši po m3 iskopanog materijala.</t>
    </r>
  </si>
  <si>
    <r>
      <t xml:space="preserve">IZRADA POSTELJICE OSNOVNE STAZE </t>
    </r>
    <r>
      <rPr>
        <sz val="11"/>
        <color theme="1"/>
        <rFont val="Arial Narrow"/>
        <family val="2"/>
      </rPr>
      <t xml:space="preserve">                                                                    Izrada završnog sloja nasipa/useka osnovne staze od prirodno šljunkovitog-peskovitog agregata 0/63mm (Ev2≥60MPa, Ev2/Ev1≤2.4). </t>
    </r>
    <r>
      <rPr>
        <b/>
        <sz val="11"/>
        <color theme="1"/>
        <rFont val="Arial Narrow"/>
        <family val="2"/>
      </rPr>
      <t xml:space="preserve"> </t>
    </r>
    <r>
      <rPr>
        <sz val="11"/>
        <color theme="1"/>
        <rFont val="Arial Narrow"/>
        <family val="2"/>
      </rPr>
      <t>Merenje i obračun(prema dokaznicama pozicija Fzamstrip) se vrši po m3 iskopanog materijala.</t>
    </r>
  </si>
  <si>
    <r>
      <t>OBRADA ZAVRŠNOG SLOJA NASIPA</t>
    </r>
    <r>
      <rPr>
        <sz val="11"/>
        <color theme="1"/>
        <rFont val="Arial Narrow"/>
        <family val="2"/>
      </rPr>
      <t xml:space="preserve">                                                 Nakon izrade završnog sloja nasipa izvršiti planiranje i nabijanje ježevima i drugim odgovarajućim sredstvima za nabijanje. Traži se zbijenost na vrhu nasipa Ev2≥30MPa i Ev2/Ev1≤2.3. Posle izvršenog nabijanja posteljica se isplanira sa tačnošću ±2cm i uvalja. Prilikom tog planiranja potrebno je strogo držati se projektovanih poprečnih i podužnih nagiba. Obračun po m2 isplanirane i zbijene posteljice.</t>
    </r>
    <r>
      <rPr>
        <b/>
        <sz val="11"/>
        <color theme="1"/>
        <rFont val="Arial Narrow"/>
        <family val="2"/>
      </rPr>
      <t xml:space="preserve"> </t>
    </r>
    <r>
      <rPr>
        <sz val="11"/>
        <color theme="1"/>
        <rFont val="Arial Narrow"/>
        <family val="2"/>
      </rPr>
      <t>Prema dokaznicama količina, pozicija Lpo.</t>
    </r>
  </si>
  <si>
    <r>
      <t>IZRADA DONjEG NOSEĆEG SLOJA DA 0/63 mm</t>
    </r>
    <r>
      <rPr>
        <sz val="11"/>
        <color theme="1"/>
        <rFont val="Arial Narrow"/>
        <family val="2"/>
      </rPr>
      <t xml:space="preserve">                                                                                            Izrada donjeg nosećeg sloja od drobljenog kamenog agregata frakcije 0/63mm, debljine izmedju 25cm. Izrađuje se prema tehničkim uslovima datim u projektu (Ev2≥110MPa, Ev2/Ev1≤2.4). Plaća se po m3 ugrađenog i nabijenog sloja., pozicija u dokaznicama Fda63.</t>
    </r>
  </si>
  <si>
    <r>
      <t xml:space="preserve">IZRADA DONjEG NOSEĆEG SLOJA DA 0/31.5 mm  </t>
    </r>
    <r>
      <rPr>
        <sz val="11"/>
        <color theme="1"/>
        <rFont val="Arial Narrow"/>
        <family val="2"/>
      </rPr>
      <t xml:space="preserve">                                                                                                   Izrada donjeg nosećeg sloja od drobljenog kamenog agregata frakcije 0/31,5, debljine15cm. Izrađuje se prema tehničkim uslovima datim u projektu (Ev2≥140MPa, Ev2/Ev1≤2.4). Plaća se po m3 ugrađenog i nabijenog sloja, pozicija u dokaznicama Fda31</t>
    </r>
  </si>
  <si>
    <r>
      <t xml:space="preserve">IZRADA HABAJUĆEG SLOJA OD BITUMENIZIRANOG MATERIJALA AB 11s, BiT 50/70, d=5cm </t>
    </r>
    <r>
      <rPr>
        <sz val="11"/>
        <color theme="1"/>
        <rFont val="Arial Narrow"/>
        <family val="2"/>
      </rPr>
      <t xml:space="preserve">                                                                  Pozicija obuhvata nabavku, transport i ugradnju materijala potrebnih za izradu habajućeg sloja - AB 11s u sloju debljine 5cm. Količina dobijena planimetrisanjem. Obračun i plaćanje po m2</t>
    </r>
  </si>
  <si>
    <t xml:space="preserve">             SVEGA ZEMLJANI RADOVI (din) :</t>
  </si>
  <si>
    <r>
      <t xml:space="preserve">HUMIZIRANJE RAMENA, OSNOVNE STAZE I KOSINA  </t>
    </r>
    <r>
      <rPr>
        <sz val="11"/>
        <color theme="1"/>
        <rFont val="Arial Narrow"/>
        <family val="2"/>
      </rPr>
      <t xml:space="preserve">                                                              Humuziranje slobodnih površina  humusnim materijalom prosečne debljine d=10 cm sa zatravljivanjem travom koja odgovara ekološkim uslovima u području i osigurava trajnost rasta. Obračun i plaćanje se vrši po m3 humuzirane površine  </t>
    </r>
  </si>
  <si>
    <r>
      <rPr>
        <b/>
        <sz val="11"/>
        <color theme="1"/>
        <rFont val="Arial Narrow"/>
        <family val="2"/>
      </rPr>
      <t xml:space="preserve">RAŠČIŠĆAVANJE TERENA                                         </t>
    </r>
    <r>
      <rPr>
        <sz val="11"/>
        <color theme="1"/>
        <rFont val="Arial Narrow"/>
        <family val="2"/>
      </rPr>
      <t>Uklanjanje šiblja i trave mašinskim putem sa čupanjem korenja, utovarom istog i odvozom na daljinu do 20km. Obračunato planimetrisanjem. Obračun po m2 očišćene površine.</t>
    </r>
  </si>
  <si>
    <r>
      <t xml:space="preserve">IZRADA GORNjEG NOSEĆEG SLOJA OD BITUMENIZIRANOG MATERIJALA BNS 22sA, BiT 50/70, d=9cm  </t>
    </r>
    <r>
      <rPr>
        <sz val="11"/>
        <color theme="1"/>
        <rFont val="Arial Narrow"/>
        <family val="2"/>
      </rPr>
      <t xml:space="preserve">                                                                                                          Pozicija obuhvata nabavku, transport i ugradnju materijala potrebnih za izradu gornjeg nosećeg sloja - BNS 22sA u sloju debljine 9cm. Količina dobijena planimetrisanjem. Obračun i plaćanje po m2</t>
    </r>
    <r>
      <rPr>
        <b/>
        <sz val="11"/>
        <color theme="1"/>
        <rFont val="Arial Narrow"/>
        <family val="2"/>
      </rPr>
      <t>.</t>
    </r>
  </si>
  <si>
    <r>
      <t>ŠIROKI ISKOP</t>
    </r>
    <r>
      <rPr>
        <sz val="11"/>
        <color theme="1"/>
        <rFont val="Arial Narrow"/>
        <family val="2"/>
      </rPr>
      <t xml:space="preserve">                                                                                 Pozicija obuhvata uklanjanje površinskog sloja terena (humusa i starog nasipa) dmin = 50 cm kao i mašinski iskop materijala do kota defnisanih projektom. Iskop se vrši mašinskim putem. Pozicija obuhvata i guranje i lokalno deponovanje iskopanog materijala kako bi se upotrebio za nasip ukoliko zadovolji kriterijume iz tehničkih uslova iz ovog projekta. Svi radovi se moraju izvršiti u skladu sa tehničkim uslovima. Merenje i obračun (prema dokaznicama količina, pozicija Fcut) se vrši po m3 iskopanog materijala. </t>
    </r>
  </si>
  <si>
    <t xml:space="preserve">a) uklanjanje površinskog sloja terena </t>
  </si>
  <si>
    <t>b) mašinski iskop</t>
  </si>
  <si>
    <t xml:space="preserve">             SVEGA KOLOVOZNA KONSTRUKCIJA (din) :</t>
  </si>
  <si>
    <t xml:space="preserve">             SVEGA KOLOVOZNA KONSTRUKCIJA(din) :</t>
  </si>
  <si>
    <t>m2</t>
  </si>
  <si>
    <r>
      <t xml:space="preserve">UREĐENJE BANKINE                                                                 </t>
    </r>
    <r>
      <rPr>
        <sz val="11"/>
        <color theme="1"/>
        <rFont val="Arial Narrow"/>
        <family val="2"/>
      </rPr>
      <t>Izrada i planiranje bankine od lokalnog materijala u svemu po projektu i tehničkim uslovima. Obračun i plaćanje se vrši po m2</t>
    </r>
    <r>
      <rPr>
        <b/>
        <sz val="11"/>
        <color theme="1"/>
        <rFont val="Arial Narrow"/>
        <family val="2"/>
      </rPr>
      <t xml:space="preserve"> </t>
    </r>
  </si>
  <si>
    <r>
      <t xml:space="preserve">IZRADA NOSEĆEG SLOJA DA 0/31.5 mm  </t>
    </r>
    <r>
      <rPr>
        <sz val="11"/>
        <color theme="1"/>
        <rFont val="Arial Narrow"/>
        <family val="2"/>
      </rPr>
      <t xml:space="preserve">                                                                                                   Izrada donjeg nosećeg sloja od drobljenog kamenog agregata frakcije 0/31,5, debljine 20cm. Izrađuje se prema tehničkim uslovima datim u projektu (Ev2≥80MPa). Plaća se po m3 ugrađenog i nabijenog sloja, pozicija u dokaznicama Fdk</t>
    </r>
  </si>
  <si>
    <r>
      <t>UREĐENJE POSTELJICE</t>
    </r>
    <r>
      <rPr>
        <sz val="11"/>
        <color theme="1"/>
        <rFont val="Arial Narrow"/>
        <family val="2"/>
      </rPr>
      <t xml:space="preserve">                                                    Nakon izrade završnog sloja nasipa(useka) izvršiti planiranje i nabijanje ježevima i drugim odgovarajućim sredstvima za nabijanje u skladu sa tehničkim specifikacijama. Posle izvršenog nabijanja posteljica se isplanira sa tačnošću ±2cm i uvalja. Prilikom tog planiranja potrebno je strogo držati se projektovanih poprečnih i podužnih nagiba. Obračun po m2 isplanirane i zbijene posteljice.</t>
    </r>
    <r>
      <rPr>
        <b/>
        <sz val="11"/>
        <color theme="1"/>
        <rFont val="Arial Narrow"/>
        <family val="2"/>
      </rPr>
      <t xml:space="preserve"> </t>
    </r>
    <r>
      <rPr>
        <sz val="11"/>
        <color theme="1"/>
        <rFont val="Arial Narrow"/>
        <family val="2"/>
      </rPr>
      <t>Prema dokaznicama količina, pozicija Fpos.</t>
    </r>
  </si>
  <si>
    <r>
      <t xml:space="preserve">IZRADA NASIPA OD LOKALNOG MATERIJALA                                 </t>
    </r>
    <r>
      <rPr>
        <sz val="11"/>
        <color theme="1"/>
        <rFont val="Arial Narrow"/>
        <family val="2"/>
      </rPr>
      <t xml:space="preserve">                                                Pozicija obuhvata izradu nasipa, razastiranje materijala, eventualno kvašenje / sušenje, zbijanje slojeva nasipa (Ev2≥30MPa). Nasip se radi u slojevima 20-30 cm. Obuhvata i sva potrebna kontrolna merenja i ispitivanja. Prema dokaznicama količina, pozicija Fem. Obračun se vrši po m3 izrađenog i sabijenog nasipa.</t>
    </r>
  </si>
  <si>
    <r>
      <t>ŠIROKI ISKOP</t>
    </r>
    <r>
      <rPr>
        <sz val="11"/>
        <color theme="1"/>
        <rFont val="Arial Narrow"/>
        <family val="2"/>
      </rPr>
      <t xml:space="preserve">                                                                                 Pozicija obuhvata uklanjanje površinskog sloja terena (humusa i starog nasipa) dmin =20 cm kao i mašinski iskop materijala do kota defnisanih projektom. Iskop se vrši mašinskim putem. Pozicija obuhvata i guranje i lokalno deponovanje iskopanog materijala kako bi se upotrebio za nasip ukoliko zadovolji kriterijume iz tehničkih uslova iz ovog projekta. Svi radovi se moraju izvršiti u skladu sa tehničkim uslovima. Merenje i obračun (prema dokaznicama količina, pozicija Fcut) se vrši po m3 iskopanog materijala.</t>
    </r>
  </si>
  <si>
    <t>2.1.</t>
  </si>
  <si>
    <r>
      <t xml:space="preserve">GEODETSKO OBELEŽAVANjE    </t>
    </r>
    <r>
      <rPr>
        <sz val="11"/>
        <color theme="1"/>
        <rFont val="Arial Narrow"/>
        <family val="2"/>
      </rPr>
      <t xml:space="preserve">                                            Obeležavanje trase perimetarskog puta, sva geodetska merenja, tj. prenošenje podataka s projekta na teren i obrnuto, osiguranje, obnavljanje i održavanje obeleženih oznaka na terenu za sve vreme građenja, odnosno do predaje radova investitoru. Obračun se vrši po kilometru trase i priključaka u skladu sa projektima i tehničkim uslovima.</t>
    </r>
  </si>
  <si>
    <t>U K U P N O:</t>
  </si>
  <si>
    <t>6.  R A Z N I   R A D O V I</t>
  </si>
  <si>
    <t>5.  M O N T A Ž N I  R A D O V I</t>
  </si>
  <si>
    <t xml:space="preserve">4.  B E T O N S K I  I  A B  R A D O V I </t>
  </si>
  <si>
    <t>3.  Z E M Lj A N I  R A D O V I</t>
  </si>
  <si>
    <t>2.  T E S A R S K I  R A D O V I</t>
  </si>
  <si>
    <t xml:space="preserve">1.  P R I P R E M N I    R A D O V I </t>
  </si>
  <si>
    <t xml:space="preserve">             SVEGA RAZNI RADOVI (din) :</t>
  </si>
  <si>
    <t>m</t>
  </si>
  <si>
    <r>
      <t xml:space="preserve">GEODETSKO SNIMANJE
</t>
    </r>
    <r>
      <rPr>
        <sz val="10"/>
        <color theme="1"/>
        <rFont val="Arial Narrow"/>
        <family val="2"/>
      </rPr>
      <t>Izvođač je u obavezi da po završenoj montaži cevovoda izvrši geodetsko snimanje izvedene kanalizacije. Snimanjem se utvrđuje horizontalni i vertikalni položaj kolektora i objekata na njemu tj. položaj revizionih okana, njihova rastojanja (dužina deonica), prečnik cevi po deonicama, kote dna revizionih okana, kao i kote dna i prečnici svih cevi koje se pojavljuju u revizionom oknu. Snimak mora biti urađen od strane ovlašćenog pravnog lica. Podaci o snimanju i grafička prezentacija rezultata snimanja su sastavni deo dokumentacije za tehnički prijem. Snimanje se vrši u prisustvu nadzornog organa i dokumentacija koja se predaje katastru se daje na uvid nadzornom organu. Na osnovu snimljene mreže Izvođač radova će pribaviti odgovarajuću potvrdu od nadležne komunalne kuće i kopiju plana snimljene kanalizacije.
Obračun po dužnom metru snimljene instalacije bez obzira na prečnik cevovoda</t>
    </r>
  </si>
  <si>
    <t>kom</t>
  </si>
  <si>
    <r>
      <t xml:space="preserve">REŠETKA OD ČELIČNIH PROFILA
</t>
    </r>
    <r>
      <rPr>
        <sz val="10"/>
        <color theme="1"/>
        <rFont val="Arial Narrow"/>
        <family val="2"/>
      </rPr>
      <t>Nabavka materijala i izrada rešetke od čeličnih profila na ulivnoj građevini. Na donjoj polovini otvora ulivne građevine postaviti rešetku od čeličnih profila sa otvorima od 6cm, približnih dimenzija 300x200cm. Sve čelične profile zaštititi antikorozionim premazom.
Obračun po komadu montirane rešetke.</t>
    </r>
  </si>
  <si>
    <r>
      <t>m</t>
    </r>
    <r>
      <rPr>
        <vertAlign val="superscript"/>
        <sz val="10"/>
        <color theme="1"/>
        <rFont val="Arial Narrow"/>
        <family val="2"/>
      </rPr>
      <t>2</t>
    </r>
  </si>
  <si>
    <r>
      <t xml:space="preserve">GEOTEKSTIL
</t>
    </r>
    <r>
      <rPr>
        <sz val="10"/>
        <color theme="1"/>
        <rFont val="Arial Narrow"/>
        <family val="2"/>
      </rPr>
      <t>Nabavka, transport i ugradnja mehanički obrađenog (netkanog) geotekstila od poliestarskih vlakana, mase 200g/m</t>
    </r>
    <r>
      <rPr>
        <vertAlign val="superscript"/>
        <sz val="10"/>
        <color theme="1"/>
        <rFont val="Arial Narrow"/>
        <family val="2"/>
      </rPr>
      <t>2</t>
    </r>
    <r>
      <rPr>
        <sz val="10"/>
        <color theme="1"/>
        <rFont val="Arial Narrow"/>
        <family val="2"/>
      </rPr>
      <t>, debljine 1mm, zatezne čvrstoće (uzdužna+poprečna) 1kN/m. Geotekstil se polaže  ispod sloja šljunka u zoni osiguranja obale jaruge na mestu izgradnje ulivne (izlivne) građevine. 
Obračun po m</t>
    </r>
    <r>
      <rPr>
        <vertAlign val="superscript"/>
        <sz val="10"/>
        <color theme="1"/>
        <rFont val="Arial Narrow"/>
        <family val="2"/>
      </rPr>
      <t>2</t>
    </r>
    <r>
      <rPr>
        <sz val="10"/>
        <color theme="1"/>
        <rFont val="Arial Narrow"/>
        <family val="2"/>
      </rPr>
      <t xml:space="preserve"> geotekstila</t>
    </r>
  </si>
  <si>
    <r>
      <t xml:space="preserve">OSIGURANJE KOSINA
</t>
    </r>
    <r>
      <rPr>
        <sz val="10"/>
        <color theme="1"/>
        <rFont val="Arial Narrow"/>
        <family val="2"/>
      </rPr>
      <t>Na mestu izliva u jarugu izvšiti osiguranje kosina i dna kanala (recipijenta) kao zaštitu kanala od erozije na mestu izgradnje izlazne građevine. Osiguranje izvrštiti izradom obloge od lomljenog kamena dimenzija d=25-30cm, koji se polaže na sloju šljunka debljine d=20cm. Za izradu zaštite kanala treba koristiti krupniji kamen približno istih dimenzija koje će se na sastavcima i na licu mesta dotereti čekićem. Svaki kamen mora imati minimalnu visinu od 20 cm, sastavci ne smeju biti veći od 2 cm niti se lica smeju čivijati. Na prethodno otkopanu i planiranu posteljicu polaže se sloj šljunka debljine 20 cm. Veličina zrna šljunka ne sme biti manja od 0,5 cm niti veća od 4 cm. Po izvršenom polaganju kamena, kaldrma će se nabiti ručnim maljem da bi se učvrstila u sloju šljunka i da joj se poravnja gornja površina, nakon ovoga spojnice se moraju očistiti i oprati do dubine od 10 cm i zaliti cementnim malterom razmere 1:3 koji se mora negovati do očvršćavanja. U cenu pozicije uračunati sav potreban rad i materijal (šljunak, malter i kamen). Osiguranje kosina uraditi po dnu i sa bočnih strana u dužini od minimum 5m sa leve i desne strane od izlivne (ulivne) građevine.
Obračun po komadu</t>
    </r>
  </si>
  <si>
    <r>
      <t xml:space="preserve">HIDRAULIČKO ISPITIVANJE MREŽE
</t>
    </r>
    <r>
      <rPr>
        <sz val="10"/>
        <color theme="1"/>
        <rFont val="Arial Narrow"/>
        <family val="2"/>
      </rPr>
      <t>Hidrauličko ispitivanje cevovoda na vododrživost izvršiti prema tehničkim uslovima za ovu vrstu radova uz obavezno prisustvo nadzornog organa. Isptivanje cevovoda mora biti u saglasnosti sa zahtevima koji su definisani SRPS EN 1610 standarom.
Obračun po metru dužnom ispitanog cevovoda bez obzira na prečnik.</t>
    </r>
  </si>
  <si>
    <r>
      <t xml:space="preserve">ISPIRANJE MREŽE
</t>
    </r>
    <r>
      <rPr>
        <sz val="10"/>
        <color theme="1"/>
        <rFont val="Arial Narrow"/>
        <family val="2"/>
      </rPr>
      <t>Ispiranje cevovoda uz odstranjivanje svih grubih predmeta i prljavštine iz instalacija. Ispiranje se vrši pomoću autocisterne, a pre hidrauličkog ispitivanja.
Obračun po metru dužnom ispranog cevovoda bez obzira na prečnik.</t>
    </r>
  </si>
  <si>
    <t xml:space="preserve">             SVEGA MONTAŽNI RADOVI (din) :</t>
  </si>
  <si>
    <t>DN/ID1800 (montaža na HDPE cev)</t>
  </si>
  <si>
    <t>5.14.2</t>
  </si>
  <si>
    <t>DN/ID 600 (montaža na PP cev)</t>
  </si>
  <si>
    <t>5.14.1</t>
  </si>
  <si>
    <r>
      <t xml:space="preserve">ŽABLJI POKLOPCI
</t>
    </r>
    <r>
      <rPr>
        <sz val="10"/>
        <color theme="1"/>
        <rFont val="Arial Narrow"/>
        <family val="2"/>
      </rPr>
      <t>Nabavka, transport i montaža žabljeg poklopca (nepovratna plastična klapna) za montažu na izlivnom kraju cevovoda. Poklopac treba da bude izrađen od plastičnog materijala, i adekvatan za montažu na PP i HDPE cevi.
Obračun po komadu</t>
    </r>
  </si>
  <si>
    <t>5.14</t>
  </si>
  <si>
    <r>
      <t xml:space="preserve">AB CEVNI PROPUST Ø600
</t>
    </r>
    <r>
      <rPr>
        <sz val="10"/>
        <color theme="1"/>
        <rFont val="Arial Narrow"/>
        <family val="2"/>
      </rPr>
      <t>Nabavka, transport i montaža AB cevi marke C 30/37, a za izradu propusta ispod servisnog puta. Predviđena je montaža livene, jednostruko armirane AB cevi sa falcom, čistog otvora 600mm, debljine zida 65mm. Spajanje cevi se vrši specijalnom bitumenskom masom koja obezbeđuje potpuno zaptivanje i elastičan spoj. 
Obračun po metru dužnom izvedenog propusta.</t>
    </r>
  </si>
  <si>
    <t>5.13</t>
  </si>
  <si>
    <t>5.12</t>
  </si>
  <si>
    <r>
      <t xml:space="preserve">LG PENJALICE
</t>
    </r>
    <r>
      <rPr>
        <sz val="10"/>
        <color theme="1"/>
        <rFont val="Arial Narrow"/>
        <family val="2"/>
      </rPr>
      <t>Nabavka i ugradnja liveno gvozdenih penjalica za silaz u šahtove prema DIN 1212. Penjalice se ugrađuju na vertikalnom odstojanju od 30cm i naizmenično smaknuto za po 5cm levo i desno od ose postavljanja. Penjalice je potrebno premazati bitulitom kao zaštitom od korozije.
Obračun po komadu ugrađenih penjalica.</t>
    </r>
  </si>
  <si>
    <t>5.11</t>
  </si>
  <si>
    <r>
      <t xml:space="preserve">AB RASTERETNI PRSTENOVI
</t>
    </r>
    <r>
      <rPr>
        <sz val="10"/>
        <color theme="1"/>
        <rFont val="Arial Narrow"/>
        <family val="2"/>
      </rPr>
      <t>Nabavka, transport i montaža armirano betonskih prstenova unutrašnjeg prečnika 62.5cm za ugradnju LG šaht poklopaca za klasu opterećenja D400. 
Obračun po komadu komplet montiranog armirano-betonskog prstena.</t>
    </r>
  </si>
  <si>
    <t>5.10</t>
  </si>
  <si>
    <r>
      <t xml:space="preserve">ŠAHT POKLOPCI
</t>
    </r>
    <r>
      <rPr>
        <sz val="10"/>
        <color theme="1"/>
        <rFont val="Arial Narrow"/>
        <family val="2"/>
      </rPr>
      <t>Nabavka transport i montaža liveno-gvozdenog poklopca za opitno opterecenje od 400 kN, Ø600 mm, ACO CityTop FIX šaht poklopac od livenog gvožđa za klasu opterećenja D400, svetli otvor 605mm, bez ventilacije. Ram tip Fix, visina 10cm, flanša prečnika 78cm, sa uloškom, neofarban. Težina 66kg iznad revizionog okna. Jediničnom cenom pozicije su obuhvaćeni i svi prethodni i pripremni radovi, potrebna radna snaga i spojni i vezni materijal. 
Obračun po komadu ugrađenog poklopca.</t>
    </r>
  </si>
  <si>
    <r>
      <t xml:space="preserve">REVIZIONI ELEMENTI TIP 2
</t>
    </r>
    <r>
      <rPr>
        <sz val="10"/>
        <color theme="1"/>
        <rFont val="Arial Narrow"/>
        <family val="2"/>
      </rPr>
      <t xml:space="preserve">Nabavka ACO Qmax revizionog elementa s mogućnošću izliva za Qmax 150, 225 i 350 sa pokrivnom rešetkom od livenog gvožđa, klase opterećenja A15 do D400 prema SRPS EN 1433, ukupne visine 1095 mm. Telo revizionog elementa ima mogućnost spoja izlivne cevi DN150, DN200 ili DN300, kvadratnog je oblika 480 x 480 mm, visine 995 mm, proizvedeno je iz polietilena srednje gustine (MDPE), sa pokrivnom rešetkom od livenog gvožđa (duktilni liv). Građevinska dimenzija okvira poklopca 565 x 565 mm, visina okvira 100 mm, veličina poklopca 440 x 440 mm, širina otvora 10 mm. Težina 52,0 kg. 
Obračun po komadu.   </t>
    </r>
  </si>
  <si>
    <r>
      <t xml:space="preserve">REVIZIONI ELEMENTI TIP 1
</t>
    </r>
    <r>
      <rPr>
        <sz val="10"/>
        <color theme="1"/>
        <rFont val="Arial Narrow"/>
        <family val="2"/>
      </rPr>
      <t>Nabavka ACO Qmax revizionog elementa za Qmax 150, 225 i 350 sa pokrivnom rešetkom od livenog gvožđa, klase opterećenja A15 do D400 prema SRPS EN 1433, ukupne visine 640mm. Telo revizionog elementa, kvadratnog oblika 480 x 480 mm, visine 540mm, proizvedeno je iz polietilena srednje gustine (MDPE), sa pokrivnom rešetkom od livenog gvožđa (duktilni liv). Građevinska dimenzija okvira poklopca 565 x 565mm, visina okvira 100mm, veličina poklopca 440 x 440mm, širina otvora 10mm.Težina 48,0kg. 
Obračun po komadu</t>
    </r>
  </si>
  <si>
    <r>
      <t xml:space="preserve">PRELAZNI ELEMENTI
</t>
    </r>
    <r>
      <rPr>
        <sz val="10"/>
        <color theme="1"/>
        <rFont val="Arial Narrow"/>
        <family val="2"/>
      </rPr>
      <t>Nabavka, transport i montaža ACO prelaznih elemenata sa Qmax 225 na Qmax 350. 
Obračun po komadu</t>
    </r>
  </si>
  <si>
    <r>
      <t xml:space="preserve">ŠLIC KANALI ZA LINIJSKU ODVODNJU - TIP 2    
</t>
    </r>
    <r>
      <rPr>
        <sz val="10"/>
        <color theme="1"/>
        <rFont val="Arial Narrow"/>
        <family val="2"/>
      </rPr>
      <t>Nabavka ACO Qmax 350, odvodnog kanala velikog hidrauličkog kapaciteta sa Q-Flow ulivnim profilom od pocinkovanog čelika, klase opterećenja A15 do F900 prema SRPS EN 1433. Telo kanala je okruglog preseka , prečnika 350 mm, ukupne visine 600 mm , proizvedeno od polietilena srednje gustine (MDPE), sa upojnim Q-FLOW profilom od pocinkovanog čelika širine uliva 26 mm, ukupne površine upojnih otvora 178 cm</t>
    </r>
    <r>
      <rPr>
        <vertAlign val="superscript"/>
        <sz val="10"/>
        <color theme="1"/>
        <rFont val="Arial Narrow"/>
        <family val="2"/>
      </rPr>
      <t>2</t>
    </r>
    <r>
      <rPr>
        <sz val="10"/>
        <color theme="1"/>
        <rFont val="Arial Narrow"/>
        <family val="2"/>
      </rPr>
      <t xml:space="preserve">/m. Specifična konstrukcija kanala omogućava izvođenje neprekinute betonske grede ispod ulivnog profila, čime se povećava statička krutost celog sistema. ACO Qmax kanali isporučuju se sa spojnim vijcima, a integrisana neoprenska zaptivka osigurava vodonepropusnost spojeva kanala. Dužina kanala je 2000 mm. Težina 24,0 kg. 
Obračun po komadu        </t>
    </r>
  </si>
  <si>
    <r>
      <t xml:space="preserve">ŠLIC KANALI ZA LINIJSKU ODVODNJU - TIP 1   </t>
    </r>
    <r>
      <rPr>
        <sz val="10"/>
        <color theme="1"/>
        <rFont val="Arial Narrow"/>
        <family val="2"/>
      </rPr>
      <t xml:space="preserve">                                                                            Nabavka ACO Qmax 225, odvodnog kanala velikog hidrauličkog kapaciteta sa Q-Flow ulivnim profilom od pocinkovanog čelika, klase opterećenja A15 do F900 prema SRPS EN 1433. Telo kanala je okruglog preseka , prečnika 225 mm, ukupne visine 480 mm , proizvedeno iz polietilena srednje gustine (MDPE), sa upojnim Q-FLOW profilom od pocinkovanog čelika širine uliva 26 mm, ukupne površine upojnih otvora 178 cm</t>
    </r>
    <r>
      <rPr>
        <vertAlign val="superscript"/>
        <sz val="10"/>
        <color theme="1"/>
        <rFont val="Arial Narrow"/>
        <family val="2"/>
      </rPr>
      <t>2</t>
    </r>
    <r>
      <rPr>
        <sz val="10"/>
        <color theme="1"/>
        <rFont val="Arial Narrow"/>
        <family val="2"/>
      </rPr>
      <t>/m. Specifična konstrukcija kanala omogućava izvođenje neprekinute betonske grede ispod ulivnog profila, čime se povećava statička krutost celog sistema. ACO Qmax kanali isporučuju se sa spojnim vijcima, a integrisana neoprenska zaptivka osigurava vodonepropusnost spojeva kanala. Dužina kanala je 2000 mm. Težina 17,8 kg. 
Obračun po komadu</t>
    </r>
  </si>
  <si>
    <t>DN/ID 1800</t>
  </si>
  <si>
    <t>5.3.1</t>
  </si>
  <si>
    <r>
      <t xml:space="preserve">PEHD KANALIZACIONE CEVI
</t>
    </r>
    <r>
      <rPr>
        <sz val="10"/>
        <color theme="1"/>
        <rFont val="Arial Narrow"/>
        <family val="2"/>
      </rPr>
      <t>Nabavka, transport i montaža cevi od PEHD–100 sa glatkom unutrašnjom i profilisanom spoljašnjom površinom po DIN 16961 I EN 13476–3 B standardu. Cevi za gravitaciono podzemno odvođenje i kanalizaciju, obodne krutosti 8 kN/m². Spajanje cevi izvesti elektro–fuzionom spojnicom integrisanom u samoj spojnici cevi (samo–centrirajuća spojnica integrisana na samoj cevi). Cevi se isporučuju u standardnoj dužini od 6m. Ugradnja cevovoda mora biti u saglasnosti sa zahtevima koji su definisani SRPS EN 1610 standarom.
Proračun temene/obodne krutosti po EN ISO 9969.
Statički proračun cevi po ATV-DVWK-A 127.
Zavarivanje cevi po DSV 2207
Obračun je po metru dužnom ugrađene cevi</t>
    </r>
  </si>
  <si>
    <r>
      <t xml:space="preserve">PP-B REVIZIONI SILAZI
</t>
    </r>
    <r>
      <rPr>
        <sz val="10"/>
        <color theme="1"/>
        <rFont val="Arial Narrow"/>
        <family val="2"/>
      </rPr>
      <t>Nabavka, transport i ugradnja brizganih Pipelife PRO1000 PP revizionih silaza od nerecikliranog polipropilena PP-B (polipropilen kopolimer), sertifikovan od strane nezavisne institucije, sa ugrađenim penjalicama i mogućnošću korekcije na projektovanu visinu smanjivanjem visine usponskih elemenata. Konstrukcija šahta je od pojedinačnih brizganih elemenata sa orebrenom spoljnom površinom međusobno povezanih zavarivanjem ili elastomernom zaptivkom, boje različite od crne, uniformne u smislu nijansi i intenziteta. Konfiguracija uglova priključaka od 90 do 270 stepeni (u smeru kazaljke na satu) u delu baze sa maksimalnim prečnikom priključka DN 600, teleskopskim priključkom i dobro formiranom kinetom. Kaskada od 0,50 do 6m. Garantovana vodonepropustnost šahta i veze sa kanalizacionim sistemom, pomoću mufa i zaptivnog prstena. Kompatibilnost sa profilisanim cevima od PP-B-a i glatkim cevima od PVC-a. Obavezno dostavljanje izveštaja sa ispitivanja u skladu sa standardom SRPS EN 13598-2, a proizvodnja mora biti u skladu sa ISO 9001 standardom. Jediničnom cenom obuhvaćena je nabavka transport i montaža baza šahtova, usponskih elemenata sa ugrađenim penjalicama (EN 13101) i konusnih završnih elemenata sa teleskopskim nastavkom.
Obračun po komadu ugrađenog šahta.</t>
    </r>
  </si>
  <si>
    <t>5.2.</t>
  </si>
  <si>
    <t xml:space="preserve">DN/ID 600 : 688/597 mm-OD/ID  </t>
  </si>
  <si>
    <t>5.1.4</t>
  </si>
  <si>
    <t xml:space="preserve">DN/ID 500 : 573/498 mm-OD/ID  </t>
  </si>
  <si>
    <t>5.1.3</t>
  </si>
  <si>
    <t xml:space="preserve">DN/ID 400 : 458/398 mm-OD/ID </t>
  </si>
  <si>
    <t>5.1.2</t>
  </si>
  <si>
    <t xml:space="preserve">DN/ID 300 : 343/299 mm-OD/ID </t>
  </si>
  <si>
    <t>5.1.1</t>
  </si>
  <si>
    <t>DN/ID 300 : 343/299 mm-OD/ID - veze šlic kanala</t>
  </si>
  <si>
    <t>DN/ID (inside diametar)-po unutrašnjem prečniku</t>
  </si>
  <si>
    <r>
      <t xml:space="preserve">PP-B KANALIZACIONE CEVI
</t>
    </r>
    <r>
      <rPr>
        <sz val="10"/>
        <color theme="1"/>
        <rFont val="Arial Narrow"/>
        <family val="2"/>
      </rPr>
      <t>Nabavka, transport, raznošenje duž trase, i ugrađivanje PP-B dvoslojnih korugovanih cevi, sa unutrašnjim glatkim i spoljašnjim trapezoidnim slojem, obodne čvrstoće SN10 (≥10kN/m2) i fleksibilnošću prstena ≥30%, u efektivnim dužinama od 6 metara (bez mufa), cevi PIPELIFE PRAGMA PP SN10 ili slično. Obodna čvrstoća mufa (spojnog elementa) mora biti ista kao deklarisana nosivost cevi tj. u klasi SN10, sa matrično brizganim zaptivnim prstenom od EPDM koji je integralni deo svake cevi. Za dimenzije do DN400 muf frikciono zavaren, za dimenzije preko DN500 muf koekstrudiran sa dodatnim poliesterskim prstenom radi osiguravanja vodonepropusnosti i prstenaste krutosti mufa. Boja cevi različita od crne, kao garancija korišćenja nerecikliranog repromaterijala.
Cevi se polažu na peščanu posteljicu u skladu sa uputstvima proizvođača, i spajaju se pomoću integrisanih spojnih elemenata. Zasipavanje iskopa i nabijanje zasipa treba obaviti u skladu s uputsvima proizvođača, u zavisnosti od karakteristika tla i prisutnosti podzmene vode. Cev mora ležati jednoliko celom dužinom.
Svojstva materijala za izradu cevi moraju biti u skladu sa standardima: prEN13476-1, prEN13476-3, EN ISO 9969, EN 476, EN 1610, ENV 1046. 
Svi zaptivni elementi moraju biti izrađeni u skladu sа EN 681-1. Uz cevi dostaviti Uverenje o kvalitetu Mašinskog fakulteta u Beogradu.
Ugradnja cevovoda mora biti u saglasnosti sa zahtevima koji su definisani SRPS EN 1610 standarom.
Obračun po metru ugrađenog cevovoda navedene vrste i veličine.</t>
    </r>
  </si>
  <si>
    <t>5.1.</t>
  </si>
  <si>
    <t xml:space="preserve">             SVEGA BETONSKI I AB RADOVI (din) :</t>
  </si>
  <si>
    <t>kg</t>
  </si>
  <si>
    <t>Izlivna građevina (2 komada) - prečnika do Ø12</t>
  </si>
  <si>
    <t>4.7.3</t>
  </si>
  <si>
    <t>Ulivna građevina (AB cevasti propust) - prečnika do Ø12</t>
  </si>
  <si>
    <t>4.7.2</t>
  </si>
  <si>
    <t>AB šaht  - prečnika do Ø12</t>
  </si>
  <si>
    <t>4.7.1</t>
  </si>
  <si>
    <r>
      <rPr>
        <b/>
        <sz val="10"/>
        <color theme="1"/>
        <rFont val="Arial Narrow"/>
        <family val="2"/>
      </rPr>
      <t>ARMATURA</t>
    </r>
    <r>
      <rPr>
        <sz val="10"/>
        <color theme="1"/>
        <rFont val="Arial Narrow"/>
        <family val="2"/>
      </rPr>
      <t xml:space="preserve">
Nabavka, transport, ispravljanje, sečenje, savijanje i montaža rebraste armature B500C (EN 10080), oblika, rasporeda i dimenzija prema planovima armature.
Obračun po kg ugrađene armature</t>
    </r>
  </si>
  <si>
    <r>
      <t>m</t>
    </r>
    <r>
      <rPr>
        <vertAlign val="superscript"/>
        <sz val="10"/>
        <color theme="1"/>
        <rFont val="Arial Narrow"/>
        <family val="2"/>
      </rPr>
      <t>3</t>
    </r>
  </si>
  <si>
    <t>Ulivna građevina (AB cevasti propust)</t>
  </si>
  <si>
    <r>
      <t xml:space="preserve">ARMIRANOBETONSKA ULIVNA GRAĐEVINA  </t>
    </r>
    <r>
      <rPr>
        <sz val="10"/>
        <color theme="1"/>
        <rFont val="Arial Narrow"/>
        <family val="2"/>
      </rPr>
      <t xml:space="preserve">                                                           Nabavka materijala i izrada AB zidova i ploča objekta ulivne građevine, betonom klase C35/45 V4, u glatkoj oplati. Beton na spojevima oplate zidova odmah nakon demontaže oplate obrusiti jer se zidovi dodatno ne obrađuju. Zaptivanje prodora cevi kroz zid izvršiti pomoću jednokomponentne poliuretanske zaptivne mase i bubreće trake, a zatvaranje otvora između zida i cevi sa unutrašnje strane izvšiti jednokomponentnom trajno plastičnon zaptivnom masom i reparaturnim malterom. U cenu ulazi: pravljenje/šalovanje otvora za prolaz cevi, zaptivanje spoja cevi i AB zida prema detalju, upotreba oplate. 
Obračun po m³</t>
    </r>
  </si>
  <si>
    <t>Izlivna građevina (2 komada)</t>
  </si>
  <si>
    <r>
      <t xml:space="preserve">ARMIRANOBETONSKE IZLIVNE GRAĐEVINE  </t>
    </r>
    <r>
      <rPr>
        <sz val="10"/>
        <color theme="1"/>
        <rFont val="Arial Narrow"/>
        <family val="2"/>
      </rPr>
      <t xml:space="preserve">                                                           Nabavka materijala i izrada AB zidova i ploča objekta izlivne građevine, betonom klase C35/45 V4, u glatkoj oplati. Beton na spojevima oplate zidova odmah nakon demontaže oplate obrusiti jer se zidovi dodatno ne obrađuju. Zaptivanje prodora cevi kroz zid izvršiti pomoću jednokomponentne poliuretanske zaptivne mase i bubreće trake, a zatvaranje otvora između zida i cevi sa unutrašnje strane izvšiti jednokomponentnom trajno plastičnon zaptivnom masom i reparaturnim malterom. U cenu ulazi: pravljenje/šalovanje otvora za prolaz cevi, zaptivanje spoja cevi i AB zida prema detalju, upotreba oplate. 
Obračun po m³</t>
    </r>
  </si>
  <si>
    <r>
      <t xml:space="preserve">AB ŠAHT
</t>
    </r>
    <r>
      <rPr>
        <sz val="10"/>
        <rFont val="Arial Narrow"/>
        <family val="2"/>
      </rPr>
      <t>Izrada armirano betonskog šahta, betonom klase C35/45 V4, u glatkoj oplati, donja ploča debljine d=30cm, zidovi i gornja ploča debljine d=25cm. Beton na spojevima oplate zidova odmah nakon demontaže oplate obrusiti jer se zidovi dodatno ne obrađuju. U jediničnu cenu ulazi i izrada kinete od nabijenog betona klase C12/15, kinetu gletovati do crnog sjaja. U cenu ulazi: pravljenje/šalovanje otvora za prolaz cevi, nabavka i montaža penjalica DIN 1212, zaptivanje spoja cevi i AB zida prema detalju, izrada i gletovanje kinete, upotreba oplate. Zaptivanje prodora cevi kroz zid izvršiti pomoću jednokomponentne poliuretanske zaptivne mase i bubreće trake, a zatvaranje otvora između zida i cevi sa unutrašnje strane izvšiti jednokomponentnom trajno plastičnon zaptivnom masom i reparaturnim malterom.
Obračun po dužnom m</t>
    </r>
    <r>
      <rPr>
        <vertAlign val="superscript"/>
        <sz val="10"/>
        <rFont val="Arial Narrow"/>
        <family val="2"/>
      </rPr>
      <t>3</t>
    </r>
  </si>
  <si>
    <r>
      <t xml:space="preserve">BETONSKA PODLOGA ZA AB CEVNI PROPUST Ø1600
</t>
    </r>
    <r>
      <rPr>
        <sz val="10"/>
        <color theme="1"/>
        <rFont val="Arial Narrow"/>
        <family val="2"/>
      </rPr>
      <t>Nabavka i transport materijala i betoniranje podloge za montažu AB cevnog propusta ispod poletno-sletne staze, marke C20/25, promenjlive debljine (od 20-50cm). U jediničnu cenu je uračunat sav rad i materijal za spravljanje, ugrađivanje i negu betona i potrebna oplata.
Obračun po m</t>
    </r>
    <r>
      <rPr>
        <vertAlign val="superscript"/>
        <sz val="10"/>
        <color theme="1"/>
        <rFont val="Arial Narrow"/>
        <family val="2"/>
      </rPr>
      <t>3</t>
    </r>
    <r>
      <rPr>
        <sz val="10"/>
        <color theme="1"/>
        <rFont val="Arial Narrow"/>
        <family val="2"/>
      </rPr>
      <t xml:space="preserve"> </t>
    </r>
  </si>
  <si>
    <r>
      <t xml:space="preserve">BETONSKA PODLOGA ZA ŠLIC KANALE
</t>
    </r>
    <r>
      <rPr>
        <sz val="10"/>
        <color theme="1"/>
        <rFont val="Arial Narrow"/>
        <family val="2"/>
      </rPr>
      <t>Nabavka i transport materijala i betoniranje podloge za montažu šlic kanala za linijsku odvodnju marke C20/25, minimalne debljine 15cm mereno od ivice kanala sa sve tri strane. Sve radove na izradi betonske podloge uraditi u skladu sa detaljom i prema uputstvima odobrenog proizvođača za odgovarajuću klasu opterećenja (D400). Gornji rub šlica montirati u nivou koji je 3 - 5 mm ispod završne kote okolne površine. U jediničnu cenu je uračunat sav rad i materijal za spravljanje, ugrađivanje i negu betona i potrebna oplata.
Obračun po m</t>
    </r>
    <r>
      <rPr>
        <vertAlign val="superscript"/>
        <sz val="10"/>
        <color theme="1"/>
        <rFont val="Arial Narrow"/>
        <family val="2"/>
      </rPr>
      <t>3</t>
    </r>
    <r>
      <rPr>
        <sz val="10"/>
        <color theme="1"/>
        <rFont val="Arial Narrow"/>
        <family val="2"/>
      </rPr>
      <t xml:space="preserve"> </t>
    </r>
  </si>
  <si>
    <t>AB cevni propust Ø1600</t>
  </si>
  <si>
    <t>4.1.4</t>
  </si>
  <si>
    <t>4.1.3</t>
  </si>
  <si>
    <t>4.1.2</t>
  </si>
  <si>
    <t>AB šaht</t>
  </si>
  <si>
    <t>4.1.1</t>
  </si>
  <si>
    <r>
      <t xml:space="preserve">SLOJ ZA IZRAVNANJE    </t>
    </r>
    <r>
      <rPr>
        <sz val="10"/>
        <color theme="1"/>
        <rFont val="Arial Narrow"/>
        <family val="2"/>
      </rPr>
      <t xml:space="preserve">                                                                                     Nabavka, transport materijala i izrada sloja od nearmiranog betona debljine 10 cm ispod donjih ploča AB šahtova i izlivnih građevina. Kvalitet betona C12/15. U jediničnu cenu je uračunat sav rad i materijal za spravljanje, ugrađivanje i negu betona i potrebna oplata.
Obračun po m</t>
    </r>
    <r>
      <rPr>
        <vertAlign val="superscript"/>
        <sz val="10"/>
        <color theme="1"/>
        <rFont val="Arial Narrow"/>
        <family val="2"/>
      </rPr>
      <t>3</t>
    </r>
    <r>
      <rPr>
        <sz val="10"/>
        <color theme="1"/>
        <rFont val="Arial Narrow"/>
        <family val="2"/>
      </rPr>
      <t xml:space="preserve"> </t>
    </r>
  </si>
  <si>
    <t>AB cevni propust Ø1600, d=30cm</t>
  </si>
  <si>
    <t>Izlivna građevina (2 komada), debljine d=40cm</t>
  </si>
  <si>
    <t>Ulivna građevina, debljine d=40cm</t>
  </si>
  <si>
    <t>AB šaht, debljine d=20cm</t>
  </si>
  <si>
    <r>
      <t xml:space="preserve">IZRADA TAMPON SLOJA OD ŠLJUNKA
</t>
    </r>
    <r>
      <rPr>
        <sz val="10"/>
        <color theme="1"/>
        <rFont val="Arial Narrow"/>
        <family val="2"/>
      </rPr>
      <t>Nabavka, transport i ugradnja tampon sloja šljunka ispod donjih ploča AB šahtova i izlivnih građevina. Pre nego se pristupi izradi tampon sloja potrebno je dobro uvaljati površinu dna širokog iskopa potrebnom mehanizacijom. Tampon sloj se izvodi u dva horizontalna sloja sa nabijanjem, na način koji obezbeđuje da modul zbijenosti dobijen iz opita pločom iznosi minimum Mv=20 MPa.  
Obračun po m</t>
    </r>
    <r>
      <rPr>
        <vertAlign val="superscript"/>
        <sz val="10"/>
        <color theme="1"/>
        <rFont val="Arial Narrow"/>
        <family val="2"/>
      </rPr>
      <t>3</t>
    </r>
    <r>
      <rPr>
        <sz val="10"/>
        <color theme="1"/>
        <rFont val="Arial Narrow"/>
        <family val="2"/>
      </rPr>
      <t xml:space="preserve"> izvedenog tampon sloja</t>
    </r>
  </si>
  <si>
    <r>
      <t xml:space="preserve">TRANSPORT VIŠKA ZEMLJE
</t>
    </r>
    <r>
      <rPr>
        <sz val="10"/>
        <color theme="1"/>
        <rFont val="Arial Narrow"/>
        <family val="2"/>
      </rPr>
      <t>Transport viška zemlje na daljinu (do 10km) i na deponiju koju odredi nadzorni organ. U jediničnu cenu uračunati utovar, istovar, prevoz i grubo planiranje zemlje na deponiji.
Obračun po m</t>
    </r>
    <r>
      <rPr>
        <vertAlign val="superscript"/>
        <sz val="10"/>
        <color theme="1"/>
        <rFont val="Arial Narrow"/>
        <family val="2"/>
      </rPr>
      <t>3</t>
    </r>
    <r>
      <rPr>
        <sz val="10"/>
        <color theme="1"/>
        <rFont val="Arial Narrow"/>
        <family val="2"/>
      </rPr>
      <t xml:space="preserve"> transportovane zemlje u rastresitom stanju (1.25 %).</t>
    </r>
  </si>
  <si>
    <r>
      <t>ZATRPAVANJE ROVA ZEMLJOM IZ ISKOPA</t>
    </r>
    <r>
      <rPr>
        <sz val="10"/>
        <color theme="1"/>
        <rFont val="Arial Narrow"/>
        <family val="2"/>
      </rPr>
      <t xml:space="preserve">
Zatrpavanje rova i prostora oko objekata probranim materijalom iz iskopa, a nakon završenog ispitivanja cevovoda tj. nakon završetka izgradnje objekata. Nasipanje probranim materijalom iz iskopa izvršiti u slojevima maksimalne visine 30cm, i nabiti, potrebna zbijenost slojeva treba da bude 95% po Proktoru. 
Obračun po m</t>
    </r>
    <r>
      <rPr>
        <vertAlign val="superscript"/>
        <sz val="10"/>
        <color theme="1"/>
        <rFont val="Arial Narrow"/>
        <family val="2"/>
      </rPr>
      <t>3</t>
    </r>
    <r>
      <rPr>
        <sz val="10"/>
        <color theme="1"/>
        <rFont val="Arial Narrow"/>
        <family val="2"/>
      </rPr>
      <t xml:space="preserve"> ugrađenog i nabijenog materijala</t>
    </r>
  </si>
  <si>
    <r>
      <t>ZATRPAVANJE ROVA ŠLJUNKOM</t>
    </r>
    <r>
      <rPr>
        <sz val="10"/>
        <color theme="1"/>
        <rFont val="Arial Narrow"/>
        <family val="2"/>
      </rPr>
      <t xml:space="preserve">
Nasipanje prirodnog šljunka (granulacije 0-63mm) u rovu ispod izgrađenih kolovoznih površina, u celoj visini do donjeg stroja kolovozne konstrukcije. Nasipanje izvesti u slojevima od po 30cm. Jediničnom cenom je obuhvaćena nabavka, transport, nasipanje u rov i nabijanje šljunka do potrebne zbijenosti, 95-98% po Proktoru. Jediničnom cenom obuhvaćeno je i pribavljanje ateasta o zbijenosti slojeva ispod budućih saobraćajnih površina.
Obračun po m</t>
    </r>
    <r>
      <rPr>
        <vertAlign val="superscript"/>
        <sz val="10"/>
        <color theme="1"/>
        <rFont val="Arial Narrow"/>
        <family val="2"/>
      </rPr>
      <t>3</t>
    </r>
    <r>
      <rPr>
        <sz val="10"/>
        <color theme="1"/>
        <rFont val="Arial Narrow"/>
        <family val="2"/>
      </rPr>
      <t xml:space="preserve"> ugrađenog i nabijenog materijala</t>
    </r>
  </si>
  <si>
    <r>
      <t xml:space="preserve">ZATRPAVANJE ROVA PESKOM 
</t>
    </r>
    <r>
      <rPr>
        <sz val="10"/>
        <color theme="1"/>
        <rFont val="Arial Narrow"/>
        <family val="2"/>
      </rPr>
      <t>Nabavka, transport i nabijanje sloja peska u rovu (granulacije 0-4mm). Nakon izrade posteljice i posle završene montaže cevovoda ubaciti u rov, sa podbijanjem uz cev i nabijanjem kao za posteljicu, do 70% relativne zbijenosti, pesak tako da njegova debljina iznad temena cevi iznosi 30cm. Nasipanje peskom izvršiti po celoj širini rova izuzev kod spojeva cevovoda. Nasipanje i nabijanje izvesti u slojevima od po 15cm.
Obračun po m</t>
    </r>
    <r>
      <rPr>
        <vertAlign val="superscript"/>
        <sz val="10"/>
        <color theme="1"/>
        <rFont val="Arial Narrow"/>
        <family val="2"/>
      </rPr>
      <t>3</t>
    </r>
    <r>
      <rPr>
        <sz val="10"/>
        <color theme="1"/>
        <rFont val="Arial Narrow"/>
        <family val="2"/>
      </rPr>
      <t xml:space="preserve"> ugrađenog i nabijenog materijala</t>
    </r>
  </si>
  <si>
    <t>3.4.</t>
  </si>
  <si>
    <r>
      <t xml:space="preserve">IZRADA POSTELJICE OD PESKA
</t>
    </r>
    <r>
      <rPr>
        <sz val="10"/>
        <color theme="1"/>
        <rFont val="Arial Narrow"/>
        <family val="2"/>
      </rPr>
      <t>Nabavka, transport materijala i izrada posteljice od peska (granulacije 0-4mm). Posteljicu izraditi sa sa tačnošću +/-1cm  prema projektovanim kotama i nagibima i nabiti ručnim nabijačem ili vibro pločom dok se ne postigne potrebna zbijenost podloge. Debljina sloja d=10cm.
Obračun po m</t>
    </r>
    <r>
      <rPr>
        <vertAlign val="superscript"/>
        <sz val="10"/>
        <color theme="1"/>
        <rFont val="Arial Narrow"/>
        <family val="2"/>
      </rPr>
      <t>3</t>
    </r>
    <r>
      <rPr>
        <sz val="10"/>
        <color theme="1"/>
        <rFont val="Arial Narrow"/>
        <family val="2"/>
      </rPr>
      <t xml:space="preserve"> zbijene posteljice</t>
    </r>
  </si>
  <si>
    <t>3.3.</t>
  </si>
  <si>
    <r>
      <t xml:space="preserve">PLANIRANJE DNA ROVA
</t>
    </r>
    <r>
      <rPr>
        <sz val="10"/>
        <color theme="1"/>
        <rFont val="Arial Narrow"/>
        <family val="2"/>
      </rPr>
      <t>Fino planiranje dna rova u odgovarajućem nagibu za polaganje kanalizacionih cevi. Dno rova poravnati prema niveleti koja je data u projektnoj dokumentaciji (sa tačnošću +/-1cm) i nabiti ručnim nabijačem ili vibro pločom dok se ne postigne potreban zbijenost podloge, minimum 15Mpa.
Obračun po m</t>
    </r>
    <r>
      <rPr>
        <vertAlign val="superscript"/>
        <sz val="10"/>
        <color theme="1"/>
        <rFont val="Arial Narrow"/>
        <family val="2"/>
      </rPr>
      <t>2</t>
    </r>
    <r>
      <rPr>
        <sz val="10"/>
        <color theme="1"/>
        <rFont val="Arial Narrow"/>
        <family val="2"/>
      </rPr>
      <t xml:space="preserve"> isplaniranog rova.</t>
    </r>
  </si>
  <si>
    <t>3.2.</t>
  </si>
  <si>
    <t>ručni iskop 20%</t>
  </si>
  <si>
    <t>mašinksi iskop 80%</t>
  </si>
  <si>
    <t>Dubina rova od 2-4m</t>
  </si>
  <si>
    <t>3.1.2</t>
  </si>
  <si>
    <t>Dubina rova od 0-2m</t>
  </si>
  <si>
    <t>3.1.1</t>
  </si>
  <si>
    <r>
      <t xml:space="preserve">MAŠINSKI I RUČNI ISKOP ZEMLJE
</t>
    </r>
    <r>
      <rPr>
        <sz val="10"/>
        <color theme="1"/>
        <rFont val="Arial Narrow"/>
        <family val="2"/>
      </rPr>
      <t>Mašinski i ručni iskop zemlje III kategorije za kanalske rovove i reviziona okna. Iskop izvršiti u svemu prema priloženim crtežima, tehničkim propisima i uputstvima nadzornog organa. Bočne strane rova moraju biti pravilno odsečene, a dno rova fino isplanirano sa padom koji je naznačen u projektu. Prilikom iskopa odbacivanje zemlje vršiti na 1m od ivice rova. U cenu pozicije je uračunato i eventualno crpljenje podezmne i atmosferske vode. Pre polaganja cevi izvršiti nabijanje podtla do modula stišljivosti Ms=10,000 kN/m</t>
    </r>
    <r>
      <rPr>
        <vertAlign val="superscript"/>
        <sz val="10"/>
        <color theme="1"/>
        <rFont val="Arial Narrow"/>
        <family val="2"/>
      </rPr>
      <t>2</t>
    </r>
    <r>
      <rPr>
        <sz val="10"/>
        <color theme="1"/>
        <rFont val="Arial Narrow"/>
        <family val="2"/>
      </rPr>
      <t>. Stepen zbijenosti podtla treba proveriti preko opita kružnom pločom, pri čemu treba ostvariti minimum 95% od zahtevane vrednosti zbijenosti slojeva. Višak zemlje prevesti kolicima, nasuti i nivelisati teren ili utovariti na kamion i odvesti na gradsku deponiju. Predviđa se 80% mašinskog i 20% ručnog iskopa.
Obračun po m</t>
    </r>
    <r>
      <rPr>
        <vertAlign val="superscript"/>
        <sz val="10"/>
        <color theme="1"/>
        <rFont val="Arial Narrow"/>
        <family val="2"/>
      </rPr>
      <t>3</t>
    </r>
    <r>
      <rPr>
        <sz val="10"/>
        <color theme="1"/>
        <rFont val="Arial Narrow"/>
        <family val="2"/>
      </rPr>
      <t xml:space="preserve"> iskopanog rova</t>
    </r>
  </si>
  <si>
    <t>3.1.</t>
  </si>
  <si>
    <t xml:space="preserve">             SVEGA TESARSKI RADOVI (din) :</t>
  </si>
  <si>
    <r>
      <t>m</t>
    </r>
    <r>
      <rPr>
        <vertAlign val="superscript"/>
        <sz val="10"/>
        <color rgb="FF000000"/>
        <rFont val="Arial Narrow"/>
        <family val="2"/>
      </rPr>
      <t>2</t>
    </r>
  </si>
  <si>
    <r>
      <t>Obračun po m</t>
    </r>
    <r>
      <rPr>
        <vertAlign val="superscript"/>
        <sz val="10"/>
        <color rgb="FF000000"/>
        <rFont val="Arial Narrow"/>
        <family val="2"/>
      </rPr>
      <t>2</t>
    </r>
    <r>
      <rPr>
        <sz val="10"/>
        <color rgb="FF000000"/>
        <rFont val="Arial Narrow"/>
        <family val="2"/>
      </rPr>
      <t xml:space="preserve"> razuprtog rova</t>
    </r>
  </si>
  <si>
    <r>
      <rPr>
        <b/>
        <sz val="10"/>
        <color rgb="FF000000"/>
        <rFont val="Arial Narrow"/>
        <family val="2"/>
      </rPr>
      <t>RAZUPIRANJE ROVA</t>
    </r>
    <r>
      <rPr>
        <sz val="10"/>
        <color rgb="FF000000"/>
        <rFont val="Arial Narrow"/>
        <family val="2"/>
      </rPr>
      <t xml:space="preserve">
Razupiranje rova. Iskopani rov osigurati odgovarajućom KRINGS oplatom zbog predviđenih širina rova (B = 1.1 - 1.6m). Osiguranje može biti i drvena oplata sa horizontalno postavljenim daskama koje se učvršćuju vertikalnim stubovima i razupiru razupiračima. Radovi u rovovima preko 1,00m dubine moraju se izvoditi u potpuno stabilnom zemljištu i moraju imati ivičnu talpu čija je gornja ivica minimum 5cm iznad površine terena. Radove na razupiranju rova obaviti tako da se omogući bezbedan rad u rovu i na mestima ugradnje šahtova. Jediničnom cenom obuhvaćeni su: nabavka građe, utovar, transport, krojenje, razvoženje duž rova, montaža i održavanje, demontaža, slaganje, utovar i dalji transport. Za vreme izvršenja ovih radova postupati u svemu prema propisima za tu vrstu poslova i Pravilniku o HTZ merama. Kad otpočne zatrpavanje rova, osiguranje odstranjivati postepeno, vodeći pri tome računa o sigurnosti oplate koja još ostaje u upotrebi. Obračun se vrši po m</t>
    </r>
    <r>
      <rPr>
        <vertAlign val="superscript"/>
        <sz val="10"/>
        <color rgb="FF000000"/>
        <rFont val="Arial Narrow"/>
        <family val="2"/>
      </rPr>
      <t>2</t>
    </r>
    <r>
      <rPr>
        <sz val="10"/>
        <color rgb="FF000000"/>
        <rFont val="Arial Narrow"/>
        <family val="2"/>
      </rPr>
      <t xml:space="preserve"> podgrađenih površina, za sav rad i potreban materijal. Razupiru se dubine preko 1.0 m prema potrebi.</t>
    </r>
  </si>
  <si>
    <t>1.1.3</t>
  </si>
  <si>
    <t>AB cevni propust Ø600</t>
  </si>
  <si>
    <t>1.1.2</t>
  </si>
  <si>
    <t>Kišna kanalizacija</t>
  </si>
  <si>
    <t>1.1.1</t>
  </si>
  <si>
    <r>
      <t xml:space="preserve">GEODETSKO OBELEŽAVANjE
</t>
    </r>
    <r>
      <rPr>
        <sz val="10"/>
        <color theme="1"/>
        <rFont val="Arial Narrow"/>
        <family val="2"/>
      </rPr>
      <t>Geodetsko obeležavanje trase projektovane kanalizacije sa obeležavanjem položaja šahtova i drugih objekata prema situaciji iz projektne dokumentacije. 
Obračun po m' obeležene trase.</t>
    </r>
  </si>
  <si>
    <r>
      <t xml:space="preserve">IZRADA ŽUTE REFLEKTUJUĆE BOJE   </t>
    </r>
    <r>
      <rPr>
        <sz val="11"/>
        <color theme="1"/>
        <rFont val="Arial Narrow"/>
        <family val="2"/>
      </rPr>
      <t xml:space="preserve">                                                                               Žuta reflektujuća boja za oznake ose ivica rulne staze, okretnice i pozicije za čekanje </t>
    </r>
  </si>
  <si>
    <t>1.2.</t>
  </si>
  <si>
    <t xml:space="preserve">        1.    HORIZONTALNA SIGNALIZACIJA</t>
  </si>
  <si>
    <t>4.BRAVARSKI RADOVI</t>
  </si>
  <si>
    <t>Obračun po kom.</t>
  </si>
  <si>
    <t>Jednokrilna pešačka kapija visine 200cm svetli otvor širine krila 1,0m. Ram kapije je izrađen od profila 80x40x3 sa ispunom od panela .Paneli su izrađeni od varene žice,debljina žice 8/8/6 sa osovinskom dimenzijom okaca 50x200mm. Noseći stubovi kapije su izrađeni od profila 120x120x4mm i duži su za 600mm od visine kapije , zbog betoniranja istih u temeljnu stopu. Svi elementi kapije su pocinkovani i plastificirani. Cenom kapije je obuhvaćen kompletan pribor, štelujuže šarke, cilindrična brava sa 3 ključa, kvake i prihvatnik, kao isav potreban sitan pribor za montažu. Obračun se vrši po komadu komplet isporučeno i montirano.Boja RAL 6005 - močvarno zelena.</t>
  </si>
  <si>
    <t>04.10.</t>
  </si>
  <si>
    <t>Obračun po kom</t>
  </si>
  <si>
    <t>Dvokrilna kapija visine 200cm svetli otvor širine krila 6,0m ( 300+300). koja na vrhu ima ugrađene šiljke u svemu prema detalju iz projekta. Ram kapije  je izrađen od profila  80x40x3 sa ispunom od panela LEGI RS ili slično.Paneli su izrađeni od varene žice,debljina žice 8/8/6 sa osovinskom dimenzijom okaca 50x200mm. Noseći stubovi kapije su izrađeni od profila 120x120x4mm i duži su za 600mm  od visine kapije , zbog betoniranja istih u temeljnu stopu. Cenom kapije je obuhvaćen kompletan pribor, štelujuže šarke, cilindrična brava sa 3 ključa, kvake  i prihvatnik, kao isav potreban sitan pribor za montažu.Kapija je toplo cinkovana prema normi DIN EN ISO 1461 i farbana u 2 premaza u boji ograde. Obračun se vrši po komadu koplet isporučeno i montirano.</t>
  </si>
  <si>
    <t>04.09.</t>
  </si>
  <si>
    <t>m1</t>
  </si>
  <si>
    <t>Obračun po m1</t>
  </si>
  <si>
    <t xml:space="preserve">Montaža ograde : Na terenu  pripremljenom  za montažu ograde vrši se geometarsko razmeravanje  duž linije ograde. Ovom pozicijom je obuhvaćena samo ugradnja čeličnih stubova i montaža univerzal pletiva i bodljikave žice sa svim potrebnim veznim materijalom. Iskop zemlje i betonski radovi obrađeni su u predhodnim  pozicijama </t>
  </si>
  <si>
    <t>04.08.</t>
  </si>
  <si>
    <t>Obračun po komadu.</t>
  </si>
  <si>
    <t>Metalni držači za pričvršćivanje pletiva za stub. Postavlja se po 6 kom na stubu</t>
  </si>
  <si>
    <t>04.07.</t>
  </si>
  <si>
    <t>Kosnik ( potpora )  pocinkovan  i plastificiran, dimenzija 60x60x3 mm i dužine je 2650mm. Postavlja se  na svakih  30m po 2kom</t>
  </si>
  <si>
    <t>04.06.</t>
  </si>
  <si>
    <t>Nabavka i isporuka stubova koji su pocinkovani i plastificirani za   standardno žičano pletivo visine 2450mm. Presek stubova je 60x60x3mm. Na vrhu stuba postavlja se  kosnik profila 60x40x3mm, dužine kraka min 500mm postavljen pod uglom od 45stepeni u odnosu na osu stuba. Osovinski razmak između stubova je 2500mm. Stubovi su ukupne visine 3700 mm (ravni deo + kosnik 500mm) . . Boja RAL 6005 - močvarno zelena
Obračun po kom.</t>
  </si>
  <si>
    <t>04.05.</t>
  </si>
  <si>
    <t>Obračun po kg..</t>
  </si>
  <si>
    <t>Nabavka i isporuka Bodljikave žice debljine 2,0mm. Postavlja se po kosniku u tri reda, na međusobnom rastojanju 10-15cm.                       Odnos : 1kg jednako 9m (350 1:9)
Obračun po kg.</t>
  </si>
  <si>
    <t>04.04.</t>
  </si>
  <si>
    <t>Zatezači  za žičano pletivo. Postavljaju se na svakih  45 m , kom 3</t>
  </si>
  <si>
    <t>04.03.</t>
  </si>
  <si>
    <t xml:space="preserve">Žica za zatezanje ograde. Žica je debljine 3,8mm, plastificirana, i postavlja se u četiri reda ( pri dnu , dva reda u  srednjem delu , i pri vrhu žičanog pletiva )  Odnos: 1kg jednako 13m       </t>
  </si>
  <si>
    <t>04.02.</t>
  </si>
  <si>
    <t>m²</t>
  </si>
  <si>
    <t>Obračun po m².</t>
  </si>
  <si>
    <r>
      <t>Nabavka i isporuka stadardnog univerzalnog žičanog pletiva od pocinkovanoe i plastificirane žice sa otvorom okaca 50x50mm ili 60x60mm i minimalnom debljnom žice 3,5mm.Visina žičanog pletiva je H= 2450 mm</t>
    </r>
    <r>
      <rPr>
        <sz val="12"/>
        <color rgb="FFFF0000"/>
        <rFont val="Arial Narrow"/>
        <family val="2"/>
      </rPr>
      <t>.</t>
    </r>
    <r>
      <rPr>
        <sz val="12"/>
        <rFont val="Arial Narrow"/>
        <family val="2"/>
      </rPr>
      <t xml:space="preserve"> Boja RAL 6005 - močvarno zelena
 Projektovana dužina ograde 2856.28 m</t>
    </r>
  </si>
  <si>
    <t>04.01.</t>
  </si>
  <si>
    <t>Obračun po kg, a cenom su obuhvaćeni i distanceri koji fiksiraju udaljenost armature od oplate.</t>
  </si>
  <si>
    <t xml:space="preserve">Nabavka, čišćenje, mašinsko ispravljanje, sečenje i savijanje i ručna montaža rebrastog betonskog gvožđa, a u svemu prema detaljima i statičkom proračunu. </t>
  </si>
  <si>
    <t>03.01.</t>
  </si>
  <si>
    <t>3.ARMIRAČKI RADOVI</t>
  </si>
  <si>
    <t>m³</t>
  </si>
  <si>
    <t>Obračun po m³.</t>
  </si>
  <si>
    <t xml:space="preserve">Betoniranje armirano betonskih temelja dvokrilne kapije.d= 0,60x 0,60 , h=80cm, armiranim betonom MB 30. </t>
  </si>
  <si>
    <t>02.02.</t>
  </si>
  <si>
    <t xml:space="preserve">Betoniranje armirano betonskih temelja za  stubove ograde            d=30x30cm, h= 90cm  ,i parapetnog zida ograde d=15cm ,h=40cm, armiranim betonom MB 30. Betoniranje ,van zemlje h=10cm, vršiti u potrebnoj glatkoj oplati. </t>
  </si>
  <si>
    <t>02.01.</t>
  </si>
  <si>
    <t>2.BETONSKI RADOVI</t>
  </si>
  <si>
    <t>Nabavka, nasipanje i nabijanje prirodne mešavine šljunka u sloju od  10 cm, ispod temelja  . Nasuti šljunak planirati i mehaničkim putem nabiti do potrebnog modula stišljivosti.</t>
  </si>
  <si>
    <t>01.03.</t>
  </si>
  <si>
    <t>Nasipanje i nabijanje zdrave zemlje iz iskopa oko ograde, u slojevima od po 15 - 20 cm. Nabijanje izvršiti potrebnog modula stišljivosti.</t>
  </si>
  <si>
    <t>01.02.</t>
  </si>
  <si>
    <t xml:space="preserve">Kombinovani mašinski (95%) i ručni iskop (5%) zemlje III  kategorije za temelje samce 30x30 x110 i parapetnu gredu širine 25cm , dubine 40cm, sa deponovanjem materijala iz iskopa na stranu bez odvoza radi kasnijeg korišćenja kod planiranja terena nakon završenih radova. Bočne strane pravilno odseći a dno nivelisati. </t>
  </si>
  <si>
    <t>01.01.</t>
  </si>
  <si>
    <t>1.ZEMLJANI RADOVI</t>
  </si>
  <si>
    <r>
      <t xml:space="preserve">AB CEVNI PROPUST Ø1600
</t>
    </r>
    <r>
      <rPr>
        <sz val="10"/>
        <color theme="1"/>
        <rFont val="Arial Narrow"/>
        <family val="2"/>
      </rPr>
      <t>Nabavka, transport i montaža AB cevi marke C 30/37, a za izradu propusta ispod poletno-sletne staze i perimetarskog puta . Predviđena je montaža vibropresovane AB cevi sa falcom, čistog otvora 1600mm, debljine zida 170mm. Spajanje cevi se vrši specijalnom bitumenskom masom koja obezbeđuje potpuno zaptivanje i elastičan spoj. 
Obračun po metru dužnom izvedenog propusta.</t>
    </r>
  </si>
  <si>
    <r>
      <t xml:space="preserve">IZRADA TAMPON SLOJA OD PESKA
</t>
    </r>
    <r>
      <rPr>
        <sz val="10"/>
        <color theme="1"/>
        <rFont val="Arial Narrow"/>
        <family val="2"/>
      </rPr>
      <t>Nabavka, transport i ugradnja tampon sloja peska ispod baze šahta debljine d=10 cm. Pre nego se pristupi izradi tampon sloja potrebno je dobro uvaljati površinu dna iskopa potrebnom mehanizacijom. Tampon sloj se izvodi u jednom horizontalnom sloju sa nabijanjem, na način koji obezbeđuje da modul zbijenosti dobijen iz opita pločom iznosi minimum Mv=20 MPa.  
Obračun po m3  izvedenog tampon sloja</t>
    </r>
  </si>
  <si>
    <r>
      <t>IZRADA BELE REFLEKTUJUĆE BOJE</t>
    </r>
    <r>
      <rPr>
        <sz val="11"/>
        <color theme="1"/>
        <rFont val="Arial Narrow"/>
        <family val="2"/>
      </rPr>
      <t xml:space="preserve">                                                                 Bela reflektujuća boja za oznake ose i ivica poletno sletne staze, oznake poletno sletne staze, praga i oznake zone dodira i oznake ciljane tačke dodira </t>
    </r>
  </si>
  <si>
    <t>A) Građevina-PSS</t>
  </si>
  <si>
    <t>Opis</t>
  </si>
  <si>
    <t>Јedinica mere</t>
  </si>
  <si>
    <t>Jedinična cena bez PDV-a</t>
  </si>
  <si>
    <t>Ukupna cena bez  PDV-a</t>
  </si>
  <si>
    <t>1.</t>
  </si>
  <si>
    <t>PRIPREMNI RADOVI</t>
  </si>
  <si>
    <t>2.</t>
  </si>
  <si>
    <t>ZEMLJANI RADOVI</t>
  </si>
  <si>
    <t>3.</t>
  </si>
  <si>
    <t>KOLOVOZNA KONSTRUKCIJA</t>
  </si>
  <si>
    <t>UKUPNO А:</t>
  </si>
  <si>
    <t>B)Građevina-parimetarski put</t>
  </si>
  <si>
    <t>KOLOVOZNA KONSTUKCIJA</t>
  </si>
  <si>
    <t>UKUPNO B:</t>
  </si>
  <si>
    <t>red. br.</t>
  </si>
  <si>
    <t>C) Odvodnjavanje</t>
  </si>
  <si>
    <t xml:space="preserve"> P R I P R E M N I     R A D O V I </t>
  </si>
  <si>
    <t>T E S A R S K I    R A D O V I</t>
  </si>
  <si>
    <t xml:space="preserve"> Z E M Lj A N I    R A D O V I</t>
  </si>
  <si>
    <t xml:space="preserve"> B E T O N S K I   I  A B   R A D O V I </t>
  </si>
  <si>
    <t xml:space="preserve">  M O N T A Ž N I    R A D O V I</t>
  </si>
  <si>
    <t xml:space="preserve"> R A Z N I    R A D O V I</t>
  </si>
  <si>
    <t>4.</t>
  </si>
  <si>
    <t>5.</t>
  </si>
  <si>
    <t>6.</t>
  </si>
  <si>
    <t>BETONSKI RADOVI</t>
  </si>
  <si>
    <t>ARMIRAČKI RADOVI</t>
  </si>
  <si>
    <t>BRAVARSKI RADOVI</t>
  </si>
  <si>
    <t>ZBIRNA REKAPITULACIJA</t>
  </si>
  <si>
    <t>Izvođenje radova na izgradnji piste na Aerodromu Rosulje</t>
  </si>
  <si>
    <t>Ukupna cena bez PDV-a</t>
  </si>
  <si>
    <t>1.PRIPREMNI RADOVI</t>
  </si>
  <si>
    <t>2.ZEMLJANI RADOVI</t>
  </si>
  <si>
    <t>3.KOLOVOZNA KONSTRUKCIJA</t>
  </si>
  <si>
    <t>A) Svega (1+2+3):</t>
  </si>
  <si>
    <t>B) Građevina-Parimetarski put</t>
  </si>
  <si>
    <t>B)Svega (1+2+3):</t>
  </si>
  <si>
    <t>2.TESARSKI RADOVI</t>
  </si>
  <si>
    <t>3.ZEMLJANI RADOVI</t>
  </si>
  <si>
    <t>4.BETONSKI I AB  RADOVI</t>
  </si>
  <si>
    <t>5.MONTAŽNI RADOVI</t>
  </si>
  <si>
    <t>6.RAZNI RADOVI</t>
  </si>
  <si>
    <t>C)Svega (1+2+3+4+5+6):</t>
  </si>
  <si>
    <t>1.HORIZONTALNA SIGNALIZACIJA</t>
  </si>
  <si>
    <t>5. OSTALI RADOVI</t>
  </si>
  <si>
    <t>Izrada projekta izvedenog stanja celokupne izgradnje</t>
  </si>
  <si>
    <t>3,9,1</t>
  </si>
  <si>
    <t>3,9,2</t>
  </si>
  <si>
    <t>3,9,3</t>
  </si>
  <si>
    <t>3,9,4</t>
  </si>
  <si>
    <t xml:space="preserve"> OSTALI RADOVI</t>
  </si>
  <si>
    <t>D)MARKACIJA</t>
  </si>
  <si>
    <t>D)Svega (1):</t>
  </si>
  <si>
    <t>E)OGRADA</t>
  </si>
  <si>
    <t>E)Svega (1+2+3+4+5):</t>
  </si>
  <si>
    <t>Ukupna vrednost (A+B+C+D+E)</t>
  </si>
  <si>
    <t>D) Markacija</t>
  </si>
  <si>
    <t xml:space="preserve">             SVEGA HORIZONTALNA SIGNALIZACIJA (din)  D:</t>
  </si>
  <si>
    <t>E) Ograda</t>
  </si>
  <si>
    <t>UKUPNO E:</t>
  </si>
  <si>
    <t>SVEGA ZEMLJANI RADOVI:</t>
  </si>
  <si>
    <t>SVEGA BETONSKI RADOVI:</t>
  </si>
  <si>
    <t>SVEGA ARMIRAČKI RADOVI:</t>
  </si>
  <si>
    <t>SVEGA BRAVARSKI RADOVI:</t>
  </si>
  <si>
    <t>SVEGA OSTALI RADOVI:</t>
  </si>
  <si>
    <t xml:space="preserve"> 5. OSTALI RADOVI</t>
  </si>
</sst>
</file>

<file path=xl/styles.xml><?xml version="1.0" encoding="utf-8"?>
<styleSheet xmlns="http://schemas.openxmlformats.org/spreadsheetml/2006/main">
  <numFmts count="1">
    <numFmt numFmtId="43" formatCode="_(* #,##0.00_);_(* \(#,##0.00\);_(* &quot;-&quot;??_);_(@_)"/>
  </numFmts>
  <fonts count="45">
    <font>
      <sz val="11"/>
      <color theme="1"/>
      <name val="Calibri"/>
      <family val="2"/>
      <scheme val="minor"/>
    </font>
    <font>
      <sz val="11"/>
      <color theme="1"/>
      <name val="Arial Narrow"/>
      <family val="2"/>
    </font>
    <font>
      <b/>
      <sz val="11"/>
      <color theme="1"/>
      <name val="Arial Narrow"/>
      <family val="2"/>
    </font>
    <font>
      <b/>
      <sz val="11"/>
      <color rgb="FF000000"/>
      <name val="Arial Narrow"/>
      <family val="2"/>
    </font>
    <font>
      <sz val="11"/>
      <color rgb="FF000000"/>
      <name val="Arial Narrow"/>
      <family val="2"/>
    </font>
    <font>
      <vertAlign val="superscript"/>
      <sz val="11"/>
      <color theme="1"/>
      <name val="Arial Narrow"/>
      <family val="2"/>
    </font>
    <font>
      <sz val="11"/>
      <color theme="1"/>
      <name val="Calibri"/>
      <family val="2"/>
    </font>
    <font>
      <sz val="8"/>
      <name val="Calibri"/>
      <family val="2"/>
      <scheme val="minor"/>
    </font>
    <font>
      <b/>
      <sz val="11"/>
      <color theme="1"/>
      <name val="Calibri"/>
      <family val="2"/>
      <scheme val="minor"/>
    </font>
    <font>
      <b/>
      <sz val="11"/>
      <color theme="1"/>
      <name val="Arial Narrow"/>
      <family val="2"/>
      <charset val="238"/>
    </font>
    <font>
      <sz val="12"/>
      <color theme="1"/>
      <name val="Arial Narrow"/>
      <family val="2"/>
    </font>
    <font>
      <sz val="11"/>
      <color theme="1"/>
      <name val="Calibri"/>
      <family val="2"/>
      <scheme val="minor"/>
    </font>
    <font>
      <sz val="11"/>
      <color rgb="FF006100"/>
      <name val="Calibri"/>
      <family val="2"/>
      <scheme val="minor"/>
    </font>
    <font>
      <sz val="10"/>
      <color theme="1"/>
      <name val="Arial Narrow"/>
      <family val="2"/>
    </font>
    <font>
      <b/>
      <sz val="10"/>
      <color theme="1"/>
      <name val="Arial Narrow"/>
      <family val="2"/>
    </font>
    <font>
      <b/>
      <sz val="10"/>
      <color rgb="FF000000"/>
      <name val="Arial Narrow"/>
      <family val="2"/>
    </font>
    <font>
      <sz val="10"/>
      <color rgb="FF000000"/>
      <name val="Arial Narrow"/>
      <family val="2"/>
    </font>
    <font>
      <vertAlign val="superscript"/>
      <sz val="10"/>
      <color theme="1"/>
      <name val="Arial Narrow"/>
      <family val="2"/>
    </font>
    <font>
      <b/>
      <i/>
      <sz val="10"/>
      <color rgb="FF000000"/>
      <name val="Arial Narrow"/>
      <family val="2"/>
    </font>
    <font>
      <sz val="10"/>
      <name val="Arial Narrow"/>
      <family val="2"/>
    </font>
    <font>
      <b/>
      <sz val="10"/>
      <name val="Arial Narrow"/>
      <family val="2"/>
    </font>
    <font>
      <vertAlign val="superscript"/>
      <sz val="10"/>
      <name val="Arial Narrow"/>
      <family val="2"/>
    </font>
    <font>
      <vertAlign val="superscript"/>
      <sz val="10"/>
      <color rgb="FF000000"/>
      <name val="Arial Narrow"/>
      <family val="2"/>
    </font>
    <font>
      <b/>
      <sz val="12"/>
      <name val="Arial Narrow"/>
      <family val="2"/>
    </font>
    <font>
      <b/>
      <sz val="12"/>
      <name val="Times New Roman"/>
      <family val="1"/>
    </font>
    <font>
      <sz val="12"/>
      <name val="Times New Roman"/>
      <family val="1"/>
    </font>
    <font>
      <sz val="12"/>
      <name val="Arial Narrow"/>
      <family val="2"/>
    </font>
    <font>
      <b/>
      <sz val="12"/>
      <color theme="1"/>
      <name val="Arial Narrow"/>
      <family val="2"/>
    </font>
    <font>
      <sz val="12"/>
      <color rgb="FFFF0000"/>
      <name val="Arial Narrow"/>
      <family val="2"/>
    </font>
    <font>
      <sz val="11"/>
      <color theme="1"/>
      <name val="Arial Narrow"/>
      <family val="2"/>
      <charset val="238"/>
    </font>
    <font>
      <sz val="11"/>
      <color rgb="FF000000"/>
      <name val="Arial Narrow"/>
      <family val="2"/>
      <charset val="238"/>
    </font>
    <font>
      <b/>
      <sz val="12"/>
      <color theme="1"/>
      <name val="Calibri"/>
      <family val="2"/>
      <charset val="238"/>
      <scheme val="minor"/>
    </font>
    <font>
      <b/>
      <sz val="11"/>
      <color theme="1"/>
      <name val="Calibri"/>
      <family val="2"/>
      <charset val="238"/>
      <scheme val="minor"/>
    </font>
    <font>
      <sz val="14"/>
      <color theme="1"/>
      <name val="Calibri"/>
      <family val="2"/>
      <scheme val="minor"/>
    </font>
    <font>
      <i/>
      <sz val="11"/>
      <color theme="1"/>
      <name val="Calibri"/>
      <family val="2"/>
      <charset val="238"/>
      <scheme val="minor"/>
    </font>
    <font>
      <sz val="10"/>
      <color rgb="FF000000"/>
      <name val="Arial Narrow"/>
      <family val="2"/>
      <charset val="238"/>
    </font>
    <font>
      <sz val="14"/>
      <color theme="1"/>
      <name val="Calibri"/>
      <family val="2"/>
      <charset val="238"/>
      <scheme val="minor"/>
    </font>
    <font>
      <sz val="10"/>
      <color theme="1"/>
      <name val="Arial Narrow"/>
      <family val="2"/>
      <charset val="238"/>
    </font>
    <font>
      <b/>
      <sz val="11"/>
      <color theme="1"/>
      <name val="Times New Roman"/>
      <family val="1"/>
      <charset val="238"/>
    </font>
    <font>
      <b/>
      <sz val="11"/>
      <name val="Times New Roman"/>
      <family val="1"/>
      <charset val="238"/>
    </font>
    <font>
      <sz val="10"/>
      <name val="Arial"/>
      <family val="2"/>
      <charset val="238"/>
    </font>
    <font>
      <sz val="10"/>
      <name val="Arial"/>
      <family val="2"/>
    </font>
    <font>
      <b/>
      <sz val="12"/>
      <name val="Arial Narrow"/>
      <family val="2"/>
      <charset val="238"/>
    </font>
    <font>
      <sz val="12"/>
      <name val="Arial Narrow"/>
      <family val="2"/>
      <charset val="238"/>
    </font>
    <font>
      <b/>
      <sz val="14"/>
      <color theme="1"/>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theme="0"/>
        <bgColor indexed="64"/>
      </patternFill>
    </fill>
  </fills>
  <borders count="25">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43" fontId="11" fillId="0" borderId="0" applyFont="0" applyFill="0" applyBorder="0" applyAlignment="0" applyProtection="0"/>
    <xf numFmtId="0" fontId="12" fillId="3" borderId="0" applyNumberFormat="0" applyBorder="0" applyAlignment="0" applyProtection="0"/>
    <xf numFmtId="0" fontId="40" fillId="0" borderId="0"/>
    <xf numFmtId="0" fontId="41" fillId="0" borderId="0"/>
  </cellStyleXfs>
  <cellXfs count="241">
    <xf numFmtId="0" fontId="0" fillId="0" borderId="0" xfId="0"/>
    <xf numFmtId="0" fontId="4" fillId="0" borderId="1" xfId="0" applyFont="1" applyBorder="1" applyAlignment="1">
      <alignment vertical="center"/>
    </xf>
    <xf numFmtId="0" fontId="4" fillId="0" borderId="2" xfId="0" applyFont="1" applyBorder="1" applyAlignment="1">
      <alignment horizontal="center" vertical="center"/>
    </xf>
    <xf numFmtId="0" fontId="2"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4" fillId="2" borderId="3" xfId="0" applyFont="1" applyFill="1" applyBorder="1" applyAlignment="1">
      <alignment vertical="center"/>
    </xf>
    <xf numFmtId="0" fontId="4" fillId="0" borderId="1" xfId="0" applyFont="1" applyBorder="1" applyAlignment="1">
      <alignment horizontal="center" vertical="center"/>
    </xf>
    <xf numFmtId="0" fontId="2" fillId="0" borderId="2" xfId="0" applyFont="1" applyBorder="1" applyAlignment="1">
      <alignment vertical="center" wrapText="1"/>
    </xf>
    <xf numFmtId="0" fontId="3" fillId="0" borderId="2" xfId="0" applyFont="1" applyBorder="1" applyAlignment="1">
      <alignment vertical="center"/>
    </xf>
    <xf numFmtId="0" fontId="4" fillId="0" borderId="2" xfId="0" applyFont="1" applyBorder="1" applyAlignment="1">
      <alignment vertical="center"/>
    </xf>
    <xf numFmtId="0" fontId="2" fillId="0" borderId="2" xfId="0" applyFont="1" applyFill="1" applyBorder="1" applyAlignment="1">
      <alignment vertical="center" wrapText="1"/>
    </xf>
    <xf numFmtId="4" fontId="1" fillId="0" borderId="2" xfId="0" applyNumberFormat="1" applyFont="1" applyBorder="1" applyAlignment="1">
      <alignment horizontal="center" vertical="center"/>
    </xf>
    <xf numFmtId="0" fontId="0" fillId="0" borderId="0" xfId="0" applyBorder="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4" fontId="1" fillId="0" borderId="2" xfId="0" applyNumberFormat="1" applyFont="1" applyFill="1" applyBorder="1" applyAlignment="1">
      <alignment horizontal="center" vertical="center"/>
    </xf>
    <xf numFmtId="0" fontId="0" fillId="0" borderId="0" xfId="0" applyFill="1"/>
    <xf numFmtId="0" fontId="0" fillId="0" borderId="0" xfId="0" applyFill="1" applyBorder="1"/>
    <xf numFmtId="4" fontId="1" fillId="0" borderId="0" xfId="0" applyNumberFormat="1" applyFont="1" applyFill="1" applyBorder="1" applyAlignment="1">
      <alignment horizontal="center" vertical="center"/>
    </xf>
    <xf numFmtId="0" fontId="10" fillId="0" borderId="0" xfId="0" applyFont="1" applyAlignment="1">
      <alignment horizontal="justify" vertical="center"/>
    </xf>
    <xf numFmtId="0" fontId="1" fillId="0" borderId="2" xfId="0" applyFont="1" applyBorder="1" applyAlignment="1">
      <alignment vertical="center" wrapText="1"/>
    </xf>
    <xf numFmtId="0" fontId="1" fillId="0" borderId="6" xfId="0" applyFont="1" applyBorder="1" applyAlignment="1">
      <alignment horizontal="center" vertical="center"/>
    </xf>
    <xf numFmtId="0" fontId="1" fillId="0" borderId="6" xfId="0" applyFont="1" applyBorder="1" applyAlignment="1">
      <alignment vertical="center"/>
    </xf>
    <xf numFmtId="4" fontId="0" fillId="0" borderId="0" xfId="0" applyNumberFormat="1"/>
    <xf numFmtId="4" fontId="2" fillId="0" borderId="0" xfId="0" applyNumberFormat="1" applyFont="1" applyAlignment="1">
      <alignment horizontal="right" vertical="center"/>
    </xf>
    <xf numFmtId="0" fontId="8" fillId="0" borderId="0" xfId="0" applyFont="1" applyAlignment="1">
      <alignment horizontal="center" vertical="center"/>
    </xf>
    <xf numFmtId="4" fontId="1" fillId="0" borderId="2" xfId="0" applyNumberFormat="1" applyFont="1" applyBorder="1" applyAlignment="1">
      <alignment horizontal="right" vertical="center"/>
    </xf>
    <xf numFmtId="4" fontId="9" fillId="0" borderId="2" xfId="0" applyNumberFormat="1" applyFont="1" applyBorder="1" applyAlignment="1">
      <alignment horizontal="right" vertical="center"/>
    </xf>
    <xf numFmtId="0" fontId="13" fillId="0" borderId="0" xfId="0" applyFont="1"/>
    <xf numFmtId="0" fontId="13" fillId="0" borderId="0" xfId="0" applyFont="1" applyAlignment="1">
      <alignment horizontal="center" vertical="center"/>
    </xf>
    <xf numFmtId="4" fontId="16" fillId="0" borderId="2" xfId="0" applyNumberFormat="1" applyFont="1" applyBorder="1" applyAlignment="1">
      <alignment horizontal="center" vertical="center"/>
    </xf>
    <xf numFmtId="4" fontId="13"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5" fillId="0" borderId="10" xfId="0" applyFont="1" applyBorder="1" applyAlignment="1">
      <alignment vertical="center"/>
    </xf>
    <xf numFmtId="0" fontId="16" fillId="0" borderId="11" xfId="0" applyFont="1" applyBorder="1" applyAlignment="1">
      <alignment vertical="center"/>
    </xf>
    <xf numFmtId="4" fontId="16" fillId="2" borderId="3" xfId="0" applyNumberFormat="1" applyFont="1" applyFill="1" applyBorder="1" applyAlignment="1">
      <alignment horizontal="center" vertical="center"/>
    </xf>
    <xf numFmtId="4" fontId="13"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5" fillId="0" borderId="2"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vertical="center" wrapText="1"/>
    </xf>
    <xf numFmtId="0" fontId="16" fillId="0" borderId="1" xfId="0" applyFont="1" applyBorder="1" applyAlignment="1">
      <alignment horizontal="center" vertical="center"/>
    </xf>
    <xf numFmtId="0" fontId="14" fillId="0" borderId="2" xfId="0" applyFont="1" applyBorder="1" applyAlignment="1">
      <alignment horizontal="center" vertical="center"/>
    </xf>
    <xf numFmtId="0" fontId="16" fillId="0" borderId="1" xfId="0" applyFont="1" applyBorder="1" applyAlignment="1">
      <alignment vertical="center"/>
    </xf>
    <xf numFmtId="4" fontId="18" fillId="2" borderId="12" xfId="0" applyNumberFormat="1" applyFont="1" applyFill="1" applyBorder="1" applyAlignment="1">
      <alignment horizontal="center" vertical="center"/>
    </xf>
    <xf numFmtId="4" fontId="16" fillId="0" borderId="6" xfId="0" applyNumberFormat="1" applyFont="1" applyBorder="1" applyAlignment="1">
      <alignment horizontal="center" vertical="center"/>
    </xf>
    <xf numFmtId="4" fontId="13"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5" fillId="0" borderId="6" xfId="0" applyFont="1" applyBorder="1" applyAlignment="1">
      <alignment horizontal="left" vertical="center"/>
    </xf>
    <xf numFmtId="0" fontId="13" fillId="0" borderId="7" xfId="0" applyFont="1" applyBorder="1" applyAlignment="1">
      <alignment horizontal="center" vertical="center"/>
    </xf>
    <xf numFmtId="4" fontId="13" fillId="0" borderId="0" xfId="0" applyNumberFormat="1" applyFont="1"/>
    <xf numFmtId="0" fontId="13" fillId="0" borderId="2" xfId="0" applyFont="1" applyBorder="1" applyAlignment="1">
      <alignment vertical="center" wrapText="1"/>
    </xf>
    <xf numFmtId="0" fontId="16" fillId="0" borderId="1" xfId="0" quotePrefix="1" applyFont="1" applyBorder="1" applyAlignment="1">
      <alignment horizontal="center" vertical="center"/>
    </xf>
    <xf numFmtId="4" fontId="16" fillId="0" borderId="3" xfId="0" applyNumberFormat="1" applyFont="1" applyBorder="1" applyAlignment="1">
      <alignment horizontal="center" vertical="center"/>
    </xf>
    <xf numFmtId="4" fontId="16" fillId="2" borderId="13" xfId="0" applyNumberFormat="1" applyFont="1" applyFill="1" applyBorder="1" applyAlignment="1">
      <alignment horizontal="center" vertical="center"/>
    </xf>
    <xf numFmtId="4"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16" fillId="0" borderId="4" xfId="0" applyFont="1" applyBorder="1" applyAlignment="1">
      <alignment vertical="center"/>
    </xf>
    <xf numFmtId="0" fontId="15" fillId="0" borderId="2" xfId="0" applyFont="1" applyBorder="1" applyAlignment="1">
      <alignment vertical="center"/>
    </xf>
    <xf numFmtId="0" fontId="20" fillId="0" borderId="2" xfId="0" applyFont="1" applyBorder="1" applyAlignment="1">
      <alignment vertical="center" wrapText="1"/>
    </xf>
    <xf numFmtId="4" fontId="13" fillId="0" borderId="2" xfId="0" applyNumberFormat="1" applyFont="1" applyBorder="1" applyAlignment="1">
      <alignment vertical="center"/>
    </xf>
    <xf numFmtId="0" fontId="13" fillId="0" borderId="2" xfId="0" applyFont="1" applyBorder="1" applyAlignment="1">
      <alignment vertical="center"/>
    </xf>
    <xf numFmtId="0" fontId="16" fillId="0" borderId="2" xfId="0" applyFont="1" applyBorder="1" applyAlignment="1">
      <alignment vertical="center"/>
    </xf>
    <xf numFmtId="0" fontId="16" fillId="0" borderId="2" xfId="0" applyFont="1" applyBorder="1" applyAlignment="1">
      <alignment vertical="center" wrapText="1"/>
    </xf>
    <xf numFmtId="0" fontId="16" fillId="2" borderId="3" xfId="0" applyFont="1" applyFill="1" applyBorder="1" applyAlignment="1">
      <alignment horizontal="center" vertical="center"/>
    </xf>
    <xf numFmtId="4" fontId="1" fillId="0" borderId="3" xfId="0" applyNumberFormat="1" applyFont="1" applyBorder="1" applyAlignment="1">
      <alignment horizontal="right" vertical="center"/>
    </xf>
    <xf numFmtId="0" fontId="1" fillId="0" borderId="1" xfId="0" applyFont="1" applyBorder="1" applyAlignment="1">
      <alignment horizontal="center" vertical="center"/>
    </xf>
    <xf numFmtId="0" fontId="4" fillId="2" borderId="13" xfId="0" applyFont="1" applyFill="1" applyBorder="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2" fillId="0" borderId="5" xfId="0" applyFont="1" applyBorder="1" applyAlignment="1">
      <alignment vertical="center"/>
    </xf>
    <xf numFmtId="0" fontId="4" fillId="0" borderId="4" xfId="0" applyFont="1" applyBorder="1" applyAlignment="1">
      <alignment vertical="center"/>
    </xf>
    <xf numFmtId="4" fontId="23" fillId="4" borderId="2" xfId="0" applyNumberFormat="1" applyFont="1" applyFill="1" applyBorder="1" applyAlignment="1">
      <alignment horizontal="right"/>
    </xf>
    <xf numFmtId="4" fontId="24" fillId="0" borderId="14" xfId="0" applyNumberFormat="1" applyFont="1" applyBorder="1" applyAlignment="1">
      <alignment horizontal="right"/>
    </xf>
    <xf numFmtId="4" fontId="25" fillId="0" borderId="14" xfId="0" applyNumberFormat="1" applyFont="1" applyBorder="1" applyAlignment="1">
      <alignment horizontal="center"/>
    </xf>
    <xf numFmtId="0" fontId="24" fillId="0" borderId="14" xfId="0" applyFont="1" applyBorder="1" applyAlignment="1">
      <alignment horizontal="left" vertical="top" wrapText="1"/>
    </xf>
    <xf numFmtId="0" fontId="25" fillId="0" borderId="14" xfId="0" applyFont="1" applyBorder="1" applyAlignment="1">
      <alignment horizontal="left" vertical="top"/>
    </xf>
    <xf numFmtId="4" fontId="26" fillId="4" borderId="2" xfId="0" applyNumberFormat="1" applyFont="1" applyFill="1" applyBorder="1" applyAlignment="1">
      <alignment horizontal="center"/>
    </xf>
    <xf numFmtId="0" fontId="23" fillId="4" borderId="2" xfId="0" applyFont="1" applyFill="1" applyBorder="1" applyAlignment="1">
      <alignment horizontal="left" vertical="top" wrapText="1"/>
    </xf>
    <xf numFmtId="4" fontId="26" fillId="0" borderId="2" xfId="1" applyNumberFormat="1" applyFont="1" applyFill="1" applyBorder="1"/>
    <xf numFmtId="4" fontId="26" fillId="0" borderId="2" xfId="0" applyNumberFormat="1" applyFont="1" applyBorder="1"/>
    <xf numFmtId="4" fontId="26" fillId="0" borderId="2" xfId="2" applyNumberFormat="1" applyFont="1" applyFill="1" applyBorder="1" applyAlignment="1">
      <alignment wrapText="1"/>
    </xf>
    <xf numFmtId="0" fontId="26" fillId="0" borderId="2" xfId="2" applyFont="1" applyFill="1" applyBorder="1" applyAlignment="1">
      <alignment horizontal="center" wrapText="1"/>
    </xf>
    <xf numFmtId="0" fontId="26" fillId="0" borderId="2" xfId="2" applyFont="1" applyFill="1" applyBorder="1" applyAlignment="1">
      <alignment horizontal="left" vertical="top" wrapText="1"/>
    </xf>
    <xf numFmtId="0" fontId="26" fillId="0" borderId="2" xfId="0" applyFont="1" applyBorder="1"/>
    <xf numFmtId="0" fontId="27" fillId="0" borderId="2" xfId="0" applyFont="1" applyBorder="1" applyAlignment="1">
      <alignment vertical="center"/>
    </xf>
    <xf numFmtId="0" fontId="26" fillId="0" borderId="2" xfId="2" applyFont="1" applyFill="1" applyBorder="1" applyAlignment="1">
      <alignment horizontal="left" vertical="center" wrapText="1"/>
    </xf>
    <xf numFmtId="0" fontId="3" fillId="0" borderId="2" xfId="0" applyFont="1" applyBorder="1" applyAlignment="1">
      <alignment horizontal="center" vertical="center"/>
    </xf>
    <xf numFmtId="4" fontId="26" fillId="0" borderId="2" xfId="0" applyNumberFormat="1" applyFont="1" applyBorder="1" applyAlignment="1">
      <alignment wrapText="1"/>
    </xf>
    <xf numFmtId="0" fontId="26" fillId="0" borderId="2" xfId="0" applyFont="1" applyBorder="1" applyAlignment="1">
      <alignment horizontal="center" wrapText="1"/>
    </xf>
    <xf numFmtId="0" fontId="26" fillId="0" borderId="2" xfId="0" applyFont="1" applyBorder="1" applyAlignment="1">
      <alignment horizontal="left" vertical="center" wrapText="1"/>
    </xf>
    <xf numFmtId="0" fontId="23" fillId="0" borderId="2" xfId="0" applyFont="1" applyBorder="1"/>
    <xf numFmtId="0" fontId="26" fillId="0" borderId="2" xfId="0" applyFont="1" applyBorder="1" applyAlignment="1">
      <alignment wrapText="1"/>
    </xf>
    <xf numFmtId="0" fontId="26" fillId="0" borderId="2" xfId="0" applyFont="1" applyBorder="1" applyAlignment="1">
      <alignment horizontal="left" vertical="top" wrapText="1"/>
    </xf>
    <xf numFmtId="0" fontId="26" fillId="0" borderId="2" xfId="0" applyFont="1" applyBorder="1" applyAlignment="1">
      <alignment horizontal="center" vertical="center" wrapText="1"/>
    </xf>
    <xf numFmtId="0" fontId="23" fillId="0" borderId="2" xfId="0" applyFont="1" applyBorder="1" applyAlignment="1">
      <alignment horizontal="left" vertical="top" wrapText="1"/>
    </xf>
    <xf numFmtId="4" fontId="26" fillId="0" borderId="2" xfId="0" applyNumberFormat="1" applyFont="1" applyBorder="1" applyAlignment="1">
      <alignment horizontal="right" wrapText="1"/>
    </xf>
    <xf numFmtId="0" fontId="26" fillId="0" borderId="8" xfId="0" applyFont="1" applyBorder="1" applyAlignment="1">
      <alignment horizontal="left" vertical="center" wrapText="1"/>
    </xf>
    <xf numFmtId="4" fontId="23" fillId="0" borderId="2" xfId="0" applyNumberFormat="1" applyFont="1" applyBorder="1" applyAlignment="1">
      <alignment horizontal="center"/>
    </xf>
    <xf numFmtId="4" fontId="23" fillId="0" borderId="2" xfId="0" applyNumberFormat="1" applyFont="1" applyBorder="1" applyAlignment="1">
      <alignment horizontal="right"/>
    </xf>
    <xf numFmtId="0" fontId="23" fillId="0" borderId="15" xfId="0" applyFont="1" applyBorder="1" applyAlignment="1">
      <alignment horizontal="left" vertical="top"/>
    </xf>
    <xf numFmtId="4" fontId="23" fillId="0" borderId="16" xfId="0" applyNumberFormat="1" applyFont="1" applyBorder="1" applyAlignment="1">
      <alignment horizontal="center"/>
    </xf>
    <xf numFmtId="4" fontId="23" fillId="0" borderId="16" xfId="0" applyNumberFormat="1" applyFont="1" applyBorder="1" applyAlignment="1">
      <alignment horizontal="right"/>
    </xf>
    <xf numFmtId="0" fontId="23" fillId="0" borderId="16" xfId="0" applyFont="1" applyBorder="1" applyAlignment="1">
      <alignment horizontal="left" vertical="top" wrapText="1"/>
    </xf>
    <xf numFmtId="0" fontId="23" fillId="0" borderId="16" xfId="0" applyFont="1" applyBorder="1" applyAlignment="1">
      <alignment horizontal="left" vertical="top"/>
    </xf>
    <xf numFmtId="4" fontId="23" fillId="0" borderId="5" xfId="0" applyNumberFormat="1" applyFont="1" applyBorder="1" applyAlignment="1">
      <alignment horizontal="right"/>
    </xf>
    <xf numFmtId="4" fontId="26" fillId="0" borderId="2" xfId="0" applyNumberFormat="1" applyFont="1" applyBorder="1" applyAlignment="1">
      <alignment horizontal="center"/>
    </xf>
    <xf numFmtId="0" fontId="23" fillId="0" borderId="2" xfId="0" applyFont="1" applyBorder="1" applyAlignment="1">
      <alignment horizontal="left" vertical="top"/>
    </xf>
    <xf numFmtId="4" fontId="26" fillId="0" borderId="16" xfId="0" applyNumberFormat="1" applyFont="1" applyBorder="1" applyAlignment="1">
      <alignment horizontal="center"/>
    </xf>
    <xf numFmtId="0" fontId="23" fillId="0" borderId="17" xfId="0" applyFont="1" applyBorder="1" applyAlignment="1">
      <alignment horizontal="left" vertical="top"/>
    </xf>
    <xf numFmtId="4" fontId="23" fillId="0" borderId="2" xfId="1" applyNumberFormat="1" applyFont="1" applyFill="1" applyBorder="1"/>
    <xf numFmtId="0" fontId="26" fillId="0" borderId="2" xfId="0" applyFont="1" applyBorder="1" applyAlignment="1">
      <alignment horizontal="center"/>
    </xf>
    <xf numFmtId="0" fontId="26" fillId="0" borderId="6" xfId="0" applyFont="1" applyBorder="1" applyAlignment="1">
      <alignment horizontal="left" vertical="center" wrapText="1"/>
    </xf>
    <xf numFmtId="0" fontId="4" fillId="2" borderId="17" xfId="0" applyFont="1" applyFill="1" applyBorder="1" applyAlignment="1">
      <alignment vertical="center"/>
    </xf>
    <xf numFmtId="0" fontId="0" fillId="0" borderId="18" xfId="0" applyBorder="1"/>
    <xf numFmtId="0" fontId="0" fillId="0" borderId="18" xfId="0" applyFill="1" applyBorder="1"/>
    <xf numFmtId="4" fontId="29" fillId="0" borderId="17" xfId="0" applyNumberFormat="1" applyFont="1" applyFill="1" applyBorder="1" applyAlignment="1">
      <alignment horizontal="right" vertical="center"/>
    </xf>
    <xf numFmtId="4" fontId="30" fillId="2" borderId="17" xfId="0" applyNumberFormat="1" applyFont="1" applyFill="1" applyBorder="1" applyAlignment="1">
      <alignment vertical="center"/>
    </xf>
    <xf numFmtId="0" fontId="8" fillId="0" borderId="2" xfId="0" applyFont="1" applyBorder="1"/>
    <xf numFmtId="0" fontId="8" fillId="0" borderId="17" xfId="0" applyFont="1" applyBorder="1"/>
    <xf numFmtId="0" fontId="8" fillId="0" borderId="16" xfId="0" applyFont="1" applyBorder="1"/>
    <xf numFmtId="0" fontId="8" fillId="0" borderId="15" xfId="0" applyFont="1" applyBorder="1"/>
    <xf numFmtId="4" fontId="8" fillId="0" borderId="2" xfId="0" applyNumberFormat="1" applyFont="1" applyBorder="1"/>
    <xf numFmtId="0" fontId="8" fillId="0" borderId="15" xfId="0" applyFont="1" applyBorder="1" applyAlignment="1">
      <alignment horizontal="center" vertical="center"/>
    </xf>
    <xf numFmtId="0" fontId="33" fillId="0" borderId="0" xfId="0" applyFont="1"/>
    <xf numFmtId="0" fontId="34" fillId="0" borderId="0" xfId="0" applyFont="1"/>
    <xf numFmtId="4" fontId="35" fillId="2" borderId="3" xfId="0" applyNumberFormat="1" applyFont="1" applyFill="1" applyBorder="1" applyAlignment="1">
      <alignment horizontal="center" vertical="center"/>
    </xf>
    <xf numFmtId="0" fontId="36" fillId="0" borderId="0" xfId="0" applyFont="1"/>
    <xf numFmtId="0" fontId="13" fillId="0" borderId="2" xfId="0" applyFont="1" applyBorder="1"/>
    <xf numFmtId="0" fontId="13" fillId="0" borderId="2" xfId="0" applyFont="1" applyBorder="1" applyAlignment="1">
      <alignment horizontal="left"/>
    </xf>
    <xf numFmtId="4" fontId="13" fillId="0" borderId="2" xfId="0" applyNumberFormat="1" applyFont="1" applyBorder="1"/>
    <xf numFmtId="4" fontId="37" fillId="0" borderId="2" xfId="0" applyNumberFormat="1" applyFont="1" applyBorder="1"/>
    <xf numFmtId="0" fontId="13" fillId="0" borderId="2" xfId="0" applyFont="1" applyBorder="1" applyAlignment="1">
      <alignment horizontal="center"/>
    </xf>
    <xf numFmtId="4" fontId="38" fillId="0" borderId="2" xfId="0" applyNumberFormat="1" applyFont="1" applyBorder="1"/>
    <xf numFmtId="4" fontId="39" fillId="4" borderId="2" xfId="0" applyNumberFormat="1" applyFont="1" applyFill="1" applyBorder="1" applyAlignment="1">
      <alignment horizontal="right"/>
    </xf>
    <xf numFmtId="0" fontId="24" fillId="4" borderId="17" xfId="3" applyFont="1" applyFill="1" applyBorder="1" applyAlignment="1">
      <alignment vertical="center"/>
    </xf>
    <xf numFmtId="0" fontId="24" fillId="4" borderId="16" xfId="3" applyFont="1" applyFill="1" applyBorder="1" applyAlignment="1">
      <alignment vertical="center"/>
    </xf>
    <xf numFmtId="0" fontId="24" fillId="4" borderId="16" xfId="3" applyFont="1" applyFill="1" applyBorder="1" applyAlignment="1">
      <alignment horizontal="left" vertical="center"/>
    </xf>
    <xf numFmtId="0" fontId="24" fillId="4" borderId="16" xfId="3" applyFont="1" applyFill="1" applyBorder="1" applyAlignment="1">
      <alignment horizontal="center" vertical="center"/>
    </xf>
    <xf numFmtId="0" fontId="24" fillId="4" borderId="15" xfId="3" applyFont="1" applyFill="1" applyBorder="1" applyAlignment="1">
      <alignment horizontal="left" vertical="center"/>
    </xf>
    <xf numFmtId="49" fontId="24" fillId="4" borderId="2" xfId="4" applyNumberFormat="1" applyFont="1" applyFill="1" applyBorder="1" applyAlignment="1">
      <alignment horizontal="center" vertical="center" wrapText="1"/>
    </xf>
    <xf numFmtId="49" fontId="25" fillId="4" borderId="17" xfId="4" applyNumberFormat="1" applyFont="1" applyFill="1" applyBorder="1" applyAlignment="1"/>
    <xf numFmtId="49" fontId="25" fillId="4" borderId="16" xfId="4" applyNumberFormat="1" applyFont="1" applyFill="1" applyBorder="1" applyAlignment="1"/>
    <xf numFmtId="4" fontId="24" fillId="4" borderId="15" xfId="4" applyNumberFormat="1" applyFont="1" applyFill="1" applyBorder="1"/>
    <xf numFmtId="49" fontId="25" fillId="4" borderId="17" xfId="4" applyNumberFormat="1" applyFont="1" applyFill="1" applyBorder="1" applyAlignment="1">
      <alignment horizontal="left"/>
    </xf>
    <xf numFmtId="49" fontId="25" fillId="4" borderId="16" xfId="4" applyNumberFormat="1" applyFont="1" applyFill="1" applyBorder="1" applyAlignment="1">
      <alignment horizontal="left"/>
    </xf>
    <xf numFmtId="0" fontId="8" fillId="0" borderId="6" xfId="0" applyFont="1" applyBorder="1"/>
    <xf numFmtId="4" fontId="38" fillId="0" borderId="6" xfId="0" applyNumberFormat="1" applyFont="1" applyBorder="1"/>
    <xf numFmtId="4" fontId="38" fillId="0" borderId="5" xfId="0" applyNumberFormat="1" applyFont="1" applyBorder="1"/>
    <xf numFmtId="1"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xf>
    <xf numFmtId="0" fontId="8" fillId="0" borderId="23" xfId="0" applyFont="1" applyBorder="1"/>
    <xf numFmtId="0" fontId="8" fillId="0" borderId="14" xfId="0" applyFont="1" applyBorder="1"/>
    <xf numFmtId="0" fontId="8" fillId="0" borderId="24" xfId="0" applyFont="1" applyBorder="1"/>
    <xf numFmtId="0" fontId="42" fillId="0" borderId="2" xfId="2" applyFont="1" applyFill="1" applyBorder="1" applyAlignment="1">
      <alignment horizontal="left" vertical="top" wrapText="1"/>
    </xf>
    <xf numFmtId="4" fontId="43" fillId="4" borderId="2" xfId="0" applyNumberFormat="1" applyFont="1" applyFill="1" applyBorder="1" applyAlignment="1">
      <alignment horizontal="right"/>
    </xf>
    <xf numFmtId="0" fontId="42" fillId="4" borderId="2" xfId="0" applyFont="1" applyFill="1" applyBorder="1" applyAlignment="1">
      <alignment horizontal="center" vertical="top"/>
    </xf>
    <xf numFmtId="4" fontId="43" fillId="0" borderId="2" xfId="1" applyNumberFormat="1" applyFont="1" applyFill="1" applyBorder="1"/>
    <xf numFmtId="49" fontId="25" fillId="4" borderId="17" xfId="4" applyNumberFormat="1" applyFont="1" applyFill="1" applyBorder="1" applyAlignment="1">
      <alignment horizontal="left"/>
    </xf>
    <xf numFmtId="4" fontId="29" fillId="0" borderId="17" xfId="0" applyNumberFormat="1" applyFont="1" applyFill="1" applyBorder="1" applyAlignment="1">
      <alignment vertical="center"/>
    </xf>
    <xf numFmtId="4" fontId="1" fillId="0" borderId="2" xfId="0" applyNumberFormat="1" applyFont="1" applyFill="1" applyBorder="1" applyAlignment="1">
      <alignment vertical="center"/>
    </xf>
    <xf numFmtId="4" fontId="1" fillId="0" borderId="2" xfId="0" applyNumberFormat="1" applyFont="1" applyBorder="1" applyAlignment="1">
      <alignment vertical="center"/>
    </xf>
    <xf numFmtId="4" fontId="4" fillId="0" borderId="2" xfId="0" applyNumberFormat="1" applyFont="1" applyBorder="1" applyAlignment="1">
      <alignment vertical="center"/>
    </xf>
    <xf numFmtId="4" fontId="8" fillId="0" borderId="2" xfId="0" applyNumberFormat="1" applyFont="1" applyBorder="1" applyAlignment="1">
      <alignment horizontal="right" vertical="center"/>
    </xf>
    <xf numFmtId="4" fontId="29" fillId="0" borderId="2" xfId="0" applyNumberFormat="1" applyFont="1" applyBorder="1" applyAlignment="1">
      <alignment vertical="center"/>
    </xf>
    <xf numFmtId="4" fontId="30" fillId="2" borderId="3" xfId="0" applyNumberFormat="1" applyFont="1" applyFill="1" applyBorder="1" applyAlignment="1">
      <alignment vertical="center"/>
    </xf>
    <xf numFmtId="4" fontId="16" fillId="2" borderId="3" xfId="0" applyNumberFormat="1" applyFont="1" applyFill="1" applyBorder="1" applyAlignment="1">
      <alignment vertical="center"/>
    </xf>
    <xf numFmtId="4" fontId="16" fillId="0" borderId="2" xfId="0" applyNumberFormat="1" applyFont="1" applyBorder="1" applyAlignment="1">
      <alignment vertical="center"/>
    </xf>
    <xf numFmtId="4" fontId="35" fillId="2" borderId="3" xfId="0" applyNumberFormat="1" applyFont="1" applyFill="1" applyBorder="1" applyAlignment="1">
      <alignment vertical="center"/>
    </xf>
    <xf numFmtId="4" fontId="16" fillId="0" borderId="3" xfId="0" applyNumberFormat="1" applyFont="1" applyBorder="1" applyAlignment="1">
      <alignment vertical="center"/>
    </xf>
    <xf numFmtId="4" fontId="19" fillId="0" borderId="2" xfId="0" applyNumberFormat="1" applyFont="1" applyBorder="1" applyAlignment="1">
      <alignment vertical="center"/>
    </xf>
    <xf numFmtId="4" fontId="19" fillId="0" borderId="3" xfId="0" applyNumberFormat="1" applyFont="1" applyBorder="1" applyAlignment="1">
      <alignment vertical="center"/>
    </xf>
    <xf numFmtId="4" fontId="1" fillId="0" borderId="3" xfId="0" applyNumberFormat="1" applyFont="1" applyBorder="1" applyAlignment="1">
      <alignment vertical="center"/>
    </xf>
    <xf numFmtId="4" fontId="26" fillId="0" borderId="2" xfId="0" applyNumberFormat="1" applyFont="1" applyBorder="1" applyAlignment="1"/>
    <xf numFmtId="4" fontId="26" fillId="0" borderId="2" xfId="1" applyNumberFormat="1" applyFont="1" applyFill="1" applyBorder="1" applyAlignment="1"/>
    <xf numFmtId="4" fontId="26" fillId="0" borderId="2" xfId="0" applyNumberFormat="1" applyFont="1" applyBorder="1" applyAlignment="1">
      <alignment horizontal="center" wrapText="1"/>
    </xf>
    <xf numFmtId="4" fontId="26" fillId="0" borderId="2" xfId="2" applyNumberFormat="1" applyFont="1" applyFill="1" applyBorder="1" applyAlignment="1">
      <alignment horizontal="center" wrapText="1"/>
    </xf>
    <xf numFmtId="4" fontId="43" fillId="4" borderId="2" xfId="0" applyNumberFormat="1" applyFont="1" applyFill="1" applyBorder="1" applyAlignment="1"/>
    <xf numFmtId="4" fontId="23" fillId="4" borderId="2" xfId="0" applyNumberFormat="1" applyFont="1" applyFill="1" applyBorder="1" applyAlignment="1"/>
    <xf numFmtId="4" fontId="43" fillId="4" borderId="2" xfId="0" applyNumberFormat="1" applyFont="1" applyFill="1" applyBorder="1" applyAlignment="1">
      <alignment horizontal="center"/>
    </xf>
    <xf numFmtId="4" fontId="24" fillId="4" borderId="2" xfId="4" applyNumberFormat="1" applyFont="1" applyFill="1" applyBorder="1" applyAlignment="1">
      <alignment vertical="center"/>
    </xf>
    <xf numFmtId="4" fontId="24" fillId="4" borderId="2" xfId="4" applyNumberFormat="1" applyFont="1" applyFill="1" applyBorder="1" applyAlignment="1"/>
    <xf numFmtId="4" fontId="33" fillId="0" borderId="2" xfId="0" applyNumberFormat="1" applyFont="1" applyBorder="1" applyAlignment="1"/>
    <xf numFmtId="0" fontId="0" fillId="0" borderId="18" xfId="0" applyBorder="1" applyAlignment="1">
      <alignment horizontal="center"/>
    </xf>
    <xf numFmtId="0" fontId="0" fillId="0" borderId="0" xfId="0" applyBorder="1" applyAlignment="1">
      <alignment horizont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1" fillId="0" borderId="17" xfId="0" applyFont="1" applyBorder="1" applyAlignment="1">
      <alignment horizontal="center"/>
    </xf>
    <xf numFmtId="0" fontId="31" fillId="0" borderId="16" xfId="0" applyFont="1" applyBorder="1" applyAlignment="1">
      <alignment horizontal="center"/>
    </xf>
    <xf numFmtId="0" fontId="31" fillId="0" borderId="15" xfId="0" applyFont="1" applyBorder="1" applyAlignment="1">
      <alignment horizont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2" fillId="0" borderId="17" xfId="0" applyFont="1" applyBorder="1" applyAlignment="1">
      <alignment horizontal="center"/>
    </xf>
    <xf numFmtId="0" fontId="32" fillId="0" borderId="16" xfId="0" applyFont="1" applyBorder="1" applyAlignment="1">
      <alignment horizontal="center"/>
    </xf>
    <xf numFmtId="0" fontId="32" fillId="0" borderId="15" xfId="0" applyFont="1" applyBorder="1" applyAlignment="1">
      <alignment horizont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2" borderId="19"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0" xfId="0" applyFont="1" applyFill="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8" fillId="0" borderId="20" xfId="0" applyFont="1" applyBorder="1" applyAlignment="1">
      <alignment horizontal="center"/>
    </xf>
    <xf numFmtId="0" fontId="8" fillId="0" borderId="22" xfId="0" applyFont="1" applyBorder="1" applyAlignment="1">
      <alignment horizontal="center"/>
    </xf>
    <xf numFmtId="0" fontId="8" fillId="0" borderId="19" xfId="0" applyFont="1" applyBorder="1" applyAlignment="1">
      <alignment horizontal="center"/>
    </xf>
    <xf numFmtId="0" fontId="42" fillId="4" borderId="17" xfId="0" applyFont="1" applyFill="1" applyBorder="1" applyAlignment="1">
      <alignment horizontal="right" vertical="top"/>
    </xf>
    <xf numFmtId="0" fontId="42" fillId="4" borderId="16" xfId="0" applyFont="1" applyFill="1" applyBorder="1" applyAlignment="1">
      <alignment horizontal="right" vertical="top"/>
    </xf>
    <xf numFmtId="0" fontId="42" fillId="4" borderId="15" xfId="0" applyFont="1" applyFill="1" applyBorder="1" applyAlignment="1">
      <alignment horizontal="right" vertical="top"/>
    </xf>
    <xf numFmtId="49" fontId="25" fillId="4" borderId="17" xfId="4" applyNumberFormat="1" applyFont="1" applyFill="1" applyBorder="1" applyAlignment="1">
      <alignment horizontal="left"/>
    </xf>
    <xf numFmtId="49" fontId="25" fillId="4" borderId="16" xfId="4" applyNumberFormat="1" applyFont="1" applyFill="1" applyBorder="1" applyAlignment="1">
      <alignment horizontal="left"/>
    </xf>
    <xf numFmtId="49" fontId="24" fillId="4" borderId="2" xfId="4" applyNumberFormat="1" applyFont="1" applyFill="1" applyBorder="1" applyAlignment="1">
      <alignment horizontal="center" vertical="center" wrapText="1"/>
    </xf>
    <xf numFmtId="49" fontId="24" fillId="4" borderId="2" xfId="4" applyNumberFormat="1" applyFont="1" applyFill="1" applyBorder="1" applyAlignment="1">
      <alignment horizontal="left" vertical="center"/>
    </xf>
    <xf numFmtId="49" fontId="24" fillId="4" borderId="17" xfId="4" applyNumberFormat="1" applyFont="1" applyFill="1" applyBorder="1" applyAlignment="1">
      <alignment horizontal="left"/>
    </xf>
    <xf numFmtId="49" fontId="24" fillId="4" borderId="16" xfId="4" applyNumberFormat="1" applyFont="1" applyFill="1" applyBorder="1" applyAlignment="1">
      <alignment horizontal="left"/>
    </xf>
    <xf numFmtId="4" fontId="24" fillId="4" borderId="15" xfId="4" applyNumberFormat="1" applyFont="1" applyFill="1" applyBorder="1" applyAlignment="1">
      <alignment horizontal="right" vertical="center"/>
    </xf>
    <xf numFmtId="4" fontId="24" fillId="4" borderId="2" xfId="4" applyNumberFormat="1" applyFont="1" applyFill="1" applyBorder="1" applyAlignment="1">
      <alignment horizontal="right" vertical="center"/>
    </xf>
    <xf numFmtId="4" fontId="24" fillId="4" borderId="16" xfId="4" applyNumberFormat="1" applyFont="1" applyFill="1" applyBorder="1" applyAlignment="1">
      <alignment horizontal="right" vertical="center"/>
    </xf>
    <xf numFmtId="0" fontId="44" fillId="0" borderId="17" xfId="0" applyFont="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4" fontId="23" fillId="0" borderId="17" xfId="0" applyNumberFormat="1" applyFont="1" applyBorder="1" applyAlignment="1">
      <alignment horizontal="right"/>
    </xf>
    <xf numFmtId="4" fontId="23" fillId="0" borderId="16" xfId="0" applyNumberFormat="1" applyFont="1" applyBorder="1" applyAlignment="1">
      <alignment horizontal="right"/>
    </xf>
    <xf numFmtId="4" fontId="23" fillId="0" borderId="15" xfId="0" applyNumberFormat="1" applyFont="1" applyBorder="1" applyAlignment="1">
      <alignment horizontal="right"/>
    </xf>
    <xf numFmtId="4" fontId="23" fillId="4" borderId="17" xfId="0" applyNumberFormat="1" applyFont="1" applyFill="1" applyBorder="1" applyAlignment="1">
      <alignment horizontal="right"/>
    </xf>
    <xf numFmtId="4" fontId="23" fillId="4" borderId="16" xfId="0" applyNumberFormat="1" applyFont="1" applyFill="1" applyBorder="1" applyAlignment="1">
      <alignment horizontal="right"/>
    </xf>
    <xf numFmtId="4" fontId="23" fillId="4" borderId="15" xfId="0" applyNumberFormat="1" applyFont="1" applyFill="1" applyBorder="1" applyAlignment="1">
      <alignment horizontal="right"/>
    </xf>
    <xf numFmtId="0" fontId="27" fillId="0" borderId="17" xfId="0" applyFont="1" applyBorder="1" applyAlignment="1">
      <alignment horizontal="right" vertical="center"/>
    </xf>
    <xf numFmtId="0" fontId="27" fillId="0" borderId="16" xfId="0" applyFont="1" applyBorder="1" applyAlignment="1">
      <alignment horizontal="right" vertical="center"/>
    </xf>
    <xf numFmtId="0" fontId="27" fillId="0" borderId="15" xfId="0" applyFont="1" applyBorder="1" applyAlignment="1">
      <alignment horizontal="right" vertical="center"/>
    </xf>
  </cellXfs>
  <cellStyles count="5">
    <cellStyle name="Comma" xfId="1" builtinId="3"/>
    <cellStyle name="Good" xfId="2" builtinId="26"/>
    <cellStyle name="Normal" xfId="0" builtinId="0"/>
    <cellStyle name="Normal 2 2" xfId="3"/>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2:M41"/>
  <sheetViews>
    <sheetView zoomScale="90" zoomScaleNormal="90" workbookViewId="0">
      <selection activeCell="I28" sqref="I28"/>
    </sheetView>
  </sheetViews>
  <sheetFormatPr defaultRowHeight="15"/>
  <cols>
    <col min="1" max="1" width="7.85546875" customWidth="1"/>
    <col min="2" max="2" width="48.7109375" bestFit="1" customWidth="1"/>
    <col min="3" max="3" width="12.85546875" customWidth="1"/>
    <col min="4" max="4" width="13.85546875" customWidth="1"/>
    <col min="5" max="5" width="18.85546875" customWidth="1"/>
    <col min="6" max="6" width="25.7109375" customWidth="1"/>
    <col min="7" max="7" width="17.140625" customWidth="1"/>
    <col min="8" max="8" width="20.140625" customWidth="1"/>
    <col min="11" max="11" width="14.5703125" customWidth="1"/>
    <col min="12" max="12" width="25" customWidth="1"/>
  </cols>
  <sheetData>
    <row r="2" spans="1:13" ht="18.75">
      <c r="B2" s="128" t="s">
        <v>203</v>
      </c>
    </row>
    <row r="4" spans="1:13" ht="16.5" customHeight="1">
      <c r="A4" s="200" t="s">
        <v>218</v>
      </c>
      <c r="B4" s="189" t="s">
        <v>204</v>
      </c>
      <c r="C4" s="189" t="s">
        <v>205</v>
      </c>
      <c r="D4" s="194" t="s">
        <v>0</v>
      </c>
      <c r="E4" s="195" t="s">
        <v>206</v>
      </c>
      <c r="F4" s="196" t="s">
        <v>207</v>
      </c>
      <c r="G4" s="187"/>
      <c r="H4" s="188"/>
    </row>
    <row r="5" spans="1:13" ht="16.5" customHeight="1">
      <c r="A5" s="201"/>
      <c r="B5" s="190"/>
      <c r="C5" s="190"/>
      <c r="D5" s="194"/>
      <c r="E5" s="195"/>
      <c r="F5" s="196"/>
      <c r="G5" s="187"/>
      <c r="H5" s="188"/>
    </row>
    <row r="6" spans="1:13" ht="16.5">
      <c r="A6" s="1"/>
      <c r="B6" s="3" t="s">
        <v>1</v>
      </c>
      <c r="C6" s="4"/>
      <c r="D6" s="4"/>
      <c r="E6" s="5"/>
      <c r="F6" s="117"/>
      <c r="G6" s="118"/>
      <c r="H6" s="13"/>
    </row>
    <row r="7" spans="1:13" ht="115.5">
      <c r="A7" s="7" t="s">
        <v>2</v>
      </c>
      <c r="B7" s="8" t="s">
        <v>11</v>
      </c>
      <c r="C7" s="4" t="s">
        <v>3</v>
      </c>
      <c r="D7" s="12">
        <v>1.23</v>
      </c>
      <c r="E7" s="165"/>
      <c r="F7" s="163">
        <f>D7*E7</f>
        <v>0</v>
      </c>
      <c r="G7" s="118"/>
      <c r="H7" s="13"/>
    </row>
    <row r="8" spans="1:13" ht="16.5">
      <c r="A8" s="1" t="s">
        <v>4</v>
      </c>
      <c r="B8" s="9" t="s">
        <v>5</v>
      </c>
      <c r="C8" s="2"/>
      <c r="D8" s="12"/>
      <c r="E8" s="166"/>
      <c r="F8" s="163">
        <f>F7</f>
        <v>0</v>
      </c>
      <c r="G8" s="118"/>
      <c r="H8" s="13"/>
      <c r="I8" s="13"/>
      <c r="J8" s="13"/>
      <c r="K8" s="13"/>
      <c r="L8" s="13"/>
      <c r="M8" s="13"/>
    </row>
    <row r="9" spans="1:13" ht="16.5">
      <c r="A9" s="1"/>
      <c r="B9" s="9"/>
      <c r="C9" s="2"/>
      <c r="D9" s="12"/>
      <c r="E9" s="166"/>
      <c r="F9" s="163"/>
      <c r="G9" s="118"/>
      <c r="H9" s="13"/>
      <c r="I9" s="13"/>
      <c r="J9" s="13"/>
      <c r="K9" s="13"/>
      <c r="L9" s="13"/>
      <c r="M9" s="13"/>
    </row>
    <row r="10" spans="1:13" ht="16.5">
      <c r="A10" s="1"/>
      <c r="B10" s="3" t="s">
        <v>6</v>
      </c>
      <c r="C10" s="4"/>
      <c r="D10" s="12"/>
      <c r="E10" s="165"/>
      <c r="F10" s="163"/>
      <c r="G10" s="118"/>
      <c r="H10" s="13"/>
      <c r="I10" s="13"/>
      <c r="J10" s="13"/>
      <c r="K10" s="13"/>
      <c r="L10" s="13"/>
      <c r="M10" s="13"/>
    </row>
    <row r="11" spans="1:13" ht="16.5">
      <c r="A11" s="1"/>
      <c r="B11" s="5"/>
      <c r="C11" s="4"/>
      <c r="D11" s="12"/>
      <c r="E11" s="165"/>
      <c r="F11" s="163"/>
      <c r="G11" s="118"/>
      <c r="H11" s="13"/>
      <c r="I11" s="13"/>
      <c r="J11" s="13"/>
      <c r="K11" s="13"/>
      <c r="L11" s="13"/>
      <c r="M11" s="13"/>
    </row>
    <row r="12" spans="1:13" s="18" customFormat="1" ht="82.5">
      <c r="A12" s="14">
        <v>2.1</v>
      </c>
      <c r="B12" s="16" t="s">
        <v>25</v>
      </c>
      <c r="C12" s="15" t="s">
        <v>14</v>
      </c>
      <c r="D12" s="17">
        <v>150880.48809999999</v>
      </c>
      <c r="E12" s="164"/>
      <c r="F12" s="163">
        <f>D12*E12</f>
        <v>0</v>
      </c>
      <c r="G12" s="119"/>
      <c r="H12" s="19"/>
      <c r="I12" s="19"/>
      <c r="J12" s="19"/>
      <c r="K12" s="20"/>
      <c r="L12" s="20"/>
      <c r="M12" s="19"/>
    </row>
    <row r="13" spans="1:13" ht="165">
      <c r="A13" s="197" t="s">
        <v>7</v>
      </c>
      <c r="B13" s="8" t="s">
        <v>27</v>
      </c>
      <c r="C13" s="24"/>
      <c r="D13" s="12"/>
      <c r="E13" s="5"/>
      <c r="F13" s="120"/>
      <c r="G13" s="118"/>
      <c r="H13" s="13"/>
    </row>
    <row r="14" spans="1:13" ht="18">
      <c r="A14" s="198"/>
      <c r="B14" s="21" t="s">
        <v>28</v>
      </c>
      <c r="C14" s="23" t="s">
        <v>12</v>
      </c>
      <c r="D14" s="12">
        <v>74989.319000000003</v>
      </c>
      <c r="E14" s="165"/>
      <c r="F14" s="163">
        <f t="shared" ref="F14:F19" si="0">D14*E14</f>
        <v>0</v>
      </c>
      <c r="G14" s="118"/>
      <c r="H14" s="13"/>
    </row>
    <row r="15" spans="1:13" ht="18">
      <c r="A15" s="199"/>
      <c r="B15" s="22" t="s">
        <v>29</v>
      </c>
      <c r="C15" s="23" t="s">
        <v>12</v>
      </c>
      <c r="D15" s="12">
        <v>84332.237999999998</v>
      </c>
      <c r="E15" s="165"/>
      <c r="F15" s="163">
        <f t="shared" si="0"/>
        <v>0</v>
      </c>
      <c r="G15" s="118"/>
      <c r="H15" s="13"/>
    </row>
    <row r="16" spans="1:13" ht="132">
      <c r="A16" s="7" t="s">
        <v>8</v>
      </c>
      <c r="B16" s="8" t="s">
        <v>13</v>
      </c>
      <c r="C16" s="4" t="s">
        <v>14</v>
      </c>
      <c r="D16" s="12">
        <v>10058.967000000001</v>
      </c>
      <c r="E16" s="165"/>
      <c r="F16" s="163">
        <f t="shared" si="0"/>
        <v>0</v>
      </c>
      <c r="G16" s="118"/>
      <c r="H16" s="13"/>
    </row>
    <row r="17" spans="1:8" ht="132">
      <c r="A17" s="7" t="s">
        <v>9</v>
      </c>
      <c r="B17" s="8" t="s">
        <v>15</v>
      </c>
      <c r="C17" s="4" t="s">
        <v>12</v>
      </c>
      <c r="D17" s="12">
        <v>21597.037</v>
      </c>
      <c r="E17" s="165"/>
      <c r="F17" s="163">
        <f t="shared" si="0"/>
        <v>0</v>
      </c>
      <c r="G17" s="118"/>
      <c r="H17" s="13"/>
    </row>
    <row r="18" spans="1:8" ht="148.5">
      <c r="A18" s="7">
        <v>2.5</v>
      </c>
      <c r="B18" s="11" t="s">
        <v>19</v>
      </c>
      <c r="C18" s="4" t="s">
        <v>14</v>
      </c>
      <c r="D18" s="12">
        <v>47744.68</v>
      </c>
      <c r="E18" s="165"/>
      <c r="F18" s="163">
        <f t="shared" si="0"/>
        <v>0</v>
      </c>
      <c r="G18" s="118"/>
      <c r="H18" s="13"/>
    </row>
    <row r="19" spans="1:8" ht="214.5">
      <c r="A19" s="7">
        <v>2.6</v>
      </c>
      <c r="B19" s="8" t="s">
        <v>16</v>
      </c>
      <c r="C19" s="4" t="s">
        <v>14</v>
      </c>
      <c r="D19" s="12">
        <v>27859.958500000001</v>
      </c>
      <c r="E19" s="165"/>
      <c r="F19" s="163">
        <f t="shared" si="0"/>
        <v>0</v>
      </c>
      <c r="G19" s="118"/>
      <c r="H19" s="13"/>
    </row>
    <row r="20" spans="1:8" ht="82.5">
      <c r="A20" s="7">
        <v>2.7</v>
      </c>
      <c r="B20" s="8" t="s">
        <v>17</v>
      </c>
      <c r="C20" s="4" t="s">
        <v>12</v>
      </c>
      <c r="D20" s="12">
        <v>7434.942</v>
      </c>
      <c r="E20" s="165"/>
      <c r="F20" s="163"/>
      <c r="G20" s="118"/>
      <c r="H20" s="13"/>
    </row>
    <row r="21" spans="1:8" ht="99">
      <c r="A21" s="7">
        <v>2.8</v>
      </c>
      <c r="B21" s="8" t="s">
        <v>18</v>
      </c>
      <c r="C21" s="4" t="s">
        <v>12</v>
      </c>
      <c r="D21" s="12">
        <v>7146.2870000000003</v>
      </c>
      <c r="E21" s="165"/>
      <c r="F21" s="163">
        <f t="shared" ref="F21:F28" si="1">E21*D21</f>
        <v>0</v>
      </c>
      <c r="G21" s="118"/>
      <c r="H21" s="13"/>
    </row>
    <row r="22" spans="1:8" ht="16.5">
      <c r="A22" s="7"/>
      <c r="B22" s="9" t="s">
        <v>23</v>
      </c>
      <c r="C22" s="4"/>
      <c r="D22" s="4"/>
      <c r="E22" s="5"/>
      <c r="F22" s="120">
        <f>SUM(F12:F21)</f>
        <v>0</v>
      </c>
      <c r="G22" s="118"/>
      <c r="H22" s="13"/>
    </row>
    <row r="23" spans="1:8" ht="16.5">
      <c r="A23" s="1"/>
      <c r="B23" s="3" t="s">
        <v>10</v>
      </c>
      <c r="C23" s="4"/>
      <c r="D23" s="4"/>
      <c r="E23" s="5"/>
      <c r="F23" s="120"/>
      <c r="G23" s="118"/>
      <c r="H23" s="13"/>
    </row>
    <row r="24" spans="1:8" ht="99">
      <c r="A24" s="7">
        <v>3.1</v>
      </c>
      <c r="B24" s="8" t="s">
        <v>20</v>
      </c>
      <c r="C24" s="4" t="s">
        <v>12</v>
      </c>
      <c r="D24" s="12">
        <v>5865.598</v>
      </c>
      <c r="E24" s="165"/>
      <c r="F24" s="163">
        <f t="shared" si="1"/>
        <v>0</v>
      </c>
      <c r="G24" s="118"/>
      <c r="H24" s="13"/>
    </row>
    <row r="25" spans="1:8" ht="99">
      <c r="A25" s="7">
        <v>3.2</v>
      </c>
      <c r="B25" s="8" t="s">
        <v>21</v>
      </c>
      <c r="C25" s="4" t="s">
        <v>12</v>
      </c>
      <c r="D25" s="12">
        <v>3363.5169999999998</v>
      </c>
      <c r="E25" s="165"/>
      <c r="F25" s="163">
        <f t="shared" si="1"/>
        <v>0</v>
      </c>
      <c r="G25" s="118"/>
      <c r="H25" s="13"/>
    </row>
    <row r="26" spans="1:8" ht="115.5">
      <c r="A26" s="7">
        <v>3.3</v>
      </c>
      <c r="B26" s="8" t="s">
        <v>26</v>
      </c>
      <c r="C26" s="4" t="s">
        <v>14</v>
      </c>
      <c r="D26" s="12">
        <v>21518.449100000002</v>
      </c>
      <c r="E26" s="165"/>
      <c r="F26" s="163">
        <f t="shared" si="1"/>
        <v>0</v>
      </c>
      <c r="G26" s="118"/>
      <c r="H26" s="13"/>
    </row>
    <row r="27" spans="1:8" ht="99">
      <c r="A27" s="7">
        <v>3.4</v>
      </c>
      <c r="B27" s="8" t="s">
        <v>22</v>
      </c>
      <c r="C27" s="4" t="s">
        <v>14</v>
      </c>
      <c r="D27" s="12">
        <v>21518.449100000002</v>
      </c>
      <c r="E27" s="165"/>
      <c r="F27" s="163">
        <f t="shared" si="1"/>
        <v>0</v>
      </c>
      <c r="G27" s="118"/>
      <c r="H27" s="13"/>
    </row>
    <row r="28" spans="1:8" ht="99">
      <c r="A28" s="7">
        <v>3.5</v>
      </c>
      <c r="B28" s="8" t="s">
        <v>24</v>
      </c>
      <c r="C28" s="4" t="s">
        <v>12</v>
      </c>
      <c r="D28" s="12">
        <v>13859.438</v>
      </c>
      <c r="E28" s="165"/>
      <c r="F28" s="163">
        <f t="shared" si="1"/>
        <v>0</v>
      </c>
      <c r="G28" s="118"/>
      <c r="H28" s="13"/>
    </row>
    <row r="29" spans="1:8" ht="16.5">
      <c r="A29" s="1"/>
      <c r="B29" s="9" t="s">
        <v>30</v>
      </c>
      <c r="C29" s="2"/>
      <c r="D29" s="4"/>
      <c r="E29" s="10"/>
      <c r="F29" s="121">
        <f>SUM(F24:F28)</f>
        <v>0</v>
      </c>
      <c r="G29" s="118"/>
      <c r="H29" s="13"/>
    </row>
    <row r="31" spans="1:8">
      <c r="A31" s="122" t="s">
        <v>208</v>
      </c>
      <c r="B31" s="123" t="s">
        <v>209</v>
      </c>
      <c r="C31" s="124"/>
      <c r="D31" s="124"/>
      <c r="E31" s="125"/>
      <c r="F31" s="126">
        <f>F8</f>
        <v>0</v>
      </c>
    </row>
    <row r="32" spans="1:8">
      <c r="A32" s="122" t="s">
        <v>210</v>
      </c>
      <c r="B32" s="123" t="s">
        <v>211</v>
      </c>
      <c r="C32" s="124"/>
      <c r="D32" s="124"/>
      <c r="E32" s="125"/>
      <c r="F32" s="126">
        <f>F22</f>
        <v>0</v>
      </c>
    </row>
    <row r="33" spans="1:6">
      <c r="A33" s="122" t="s">
        <v>212</v>
      </c>
      <c r="B33" s="123" t="s">
        <v>213</v>
      </c>
      <c r="C33" s="124"/>
      <c r="D33" s="124"/>
      <c r="E33" s="127"/>
      <c r="F33" s="167">
        <f>F29</f>
        <v>0</v>
      </c>
    </row>
    <row r="34" spans="1:6" ht="15.75">
      <c r="A34" s="191" t="s">
        <v>214</v>
      </c>
      <c r="B34" s="192"/>
      <c r="C34" s="192"/>
      <c r="D34" s="192"/>
      <c r="E34" s="193"/>
      <c r="F34" s="126">
        <f>SUM(F31:F33)</f>
        <v>0</v>
      </c>
    </row>
    <row r="35" spans="1:6">
      <c r="F35" s="25"/>
    </row>
    <row r="41" spans="1:6">
      <c r="F41" s="25"/>
    </row>
  </sheetData>
  <mergeCells count="10">
    <mergeCell ref="G4:G5"/>
    <mergeCell ref="H4:H5"/>
    <mergeCell ref="C4:C5"/>
    <mergeCell ref="A34:E34"/>
    <mergeCell ref="D4:D5"/>
    <mergeCell ref="E4:E5"/>
    <mergeCell ref="F4:F5"/>
    <mergeCell ref="A13:A15"/>
    <mergeCell ref="B4:B5"/>
    <mergeCell ref="A4:A5"/>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H25"/>
  <sheetViews>
    <sheetView topLeftCell="A16" workbookViewId="0">
      <selection activeCell="F25" sqref="F25"/>
    </sheetView>
  </sheetViews>
  <sheetFormatPr defaultRowHeight="15"/>
  <cols>
    <col min="1" max="1" width="7.7109375" customWidth="1"/>
    <col min="2" max="2" width="48.7109375" bestFit="1" customWidth="1"/>
    <col min="3" max="3" width="17" customWidth="1"/>
    <col min="4" max="4" width="18.42578125" customWidth="1"/>
    <col min="5" max="5" width="20.5703125" customWidth="1"/>
    <col min="6" max="6" width="23.5703125" customWidth="1"/>
  </cols>
  <sheetData>
    <row r="2" spans="1:8" ht="18.75">
      <c r="B2" s="128" t="s">
        <v>215</v>
      </c>
    </row>
    <row r="4" spans="1:8" ht="16.5" customHeight="1">
      <c r="A4" s="200" t="s">
        <v>218</v>
      </c>
      <c r="B4" s="189" t="s">
        <v>204</v>
      </c>
      <c r="C4" s="189" t="s">
        <v>205</v>
      </c>
      <c r="D4" s="194" t="s">
        <v>0</v>
      </c>
      <c r="E4" s="195" t="s">
        <v>206</v>
      </c>
      <c r="F4" s="195" t="s">
        <v>207</v>
      </c>
    </row>
    <row r="5" spans="1:8">
      <c r="A5" s="201"/>
      <c r="B5" s="190"/>
      <c r="C5" s="190"/>
      <c r="D5" s="194"/>
      <c r="E5" s="195"/>
      <c r="F5" s="195"/>
    </row>
    <row r="6" spans="1:8" ht="16.5">
      <c r="A6" s="1"/>
      <c r="B6" s="3" t="s">
        <v>1</v>
      </c>
      <c r="C6" s="4"/>
      <c r="D6" s="4"/>
      <c r="E6" s="5"/>
      <c r="F6" s="6"/>
      <c r="H6" s="129"/>
    </row>
    <row r="7" spans="1:8" ht="132">
      <c r="A7" s="7" t="s">
        <v>2</v>
      </c>
      <c r="B7" s="8" t="s">
        <v>39</v>
      </c>
      <c r="C7" s="4" t="s">
        <v>3</v>
      </c>
      <c r="D7" s="12">
        <v>2.86</v>
      </c>
      <c r="E7" s="165"/>
      <c r="F7" s="165">
        <f>E7*D7</f>
        <v>0</v>
      </c>
    </row>
    <row r="8" spans="1:8" ht="16.5">
      <c r="A8" s="1" t="s">
        <v>4</v>
      </c>
      <c r="B8" s="9" t="s">
        <v>5</v>
      </c>
      <c r="C8" s="2"/>
      <c r="D8" s="165"/>
      <c r="E8" s="166"/>
      <c r="F8" s="165">
        <f>F7</f>
        <v>0</v>
      </c>
    </row>
    <row r="9" spans="1:8" ht="16.5">
      <c r="A9" s="1"/>
      <c r="B9" s="9"/>
      <c r="C9" s="2"/>
      <c r="D9" s="4"/>
      <c r="E9" s="10"/>
      <c r="F9" s="28"/>
    </row>
    <row r="10" spans="1:8" ht="16.5">
      <c r="A10" s="1"/>
      <c r="B10" s="3" t="s">
        <v>6</v>
      </c>
      <c r="C10" s="4"/>
      <c r="D10" s="4"/>
      <c r="E10" s="5"/>
      <c r="F10" s="28"/>
    </row>
    <row r="11" spans="1:8" ht="165">
      <c r="A11" s="7" t="s">
        <v>38</v>
      </c>
      <c r="B11" s="8" t="s">
        <v>37</v>
      </c>
      <c r="C11" s="4" t="s">
        <v>12</v>
      </c>
      <c r="D11" s="12"/>
      <c r="E11" s="5"/>
      <c r="F11" s="28"/>
    </row>
    <row r="12" spans="1:8" ht="18">
      <c r="A12" s="7"/>
      <c r="B12" s="21" t="s">
        <v>28</v>
      </c>
      <c r="C12" s="23" t="s">
        <v>12</v>
      </c>
      <c r="D12" s="12">
        <v>5129</v>
      </c>
      <c r="E12" s="165"/>
      <c r="F12" s="165">
        <f>D12*E12</f>
        <v>0</v>
      </c>
    </row>
    <row r="13" spans="1:8" ht="18">
      <c r="A13" s="7"/>
      <c r="B13" s="22" t="s">
        <v>29</v>
      </c>
      <c r="C13" s="23" t="s">
        <v>12</v>
      </c>
      <c r="D13" s="12">
        <v>3698</v>
      </c>
      <c r="E13" s="165"/>
      <c r="F13" s="165">
        <f>D13*E13</f>
        <v>0</v>
      </c>
    </row>
    <row r="14" spans="1:8" ht="115.5">
      <c r="A14" s="7" t="s">
        <v>7</v>
      </c>
      <c r="B14" s="8" t="s">
        <v>36</v>
      </c>
      <c r="C14" s="4" t="s">
        <v>12</v>
      </c>
      <c r="D14" s="12">
        <v>12970</v>
      </c>
      <c r="E14" s="165"/>
      <c r="F14" s="165">
        <f>E14*D14</f>
        <v>0</v>
      </c>
    </row>
    <row r="15" spans="1:8" ht="148.5">
      <c r="A15" s="7">
        <v>2.2999999999999998</v>
      </c>
      <c r="B15" s="8" t="s">
        <v>35</v>
      </c>
      <c r="C15" s="4" t="s">
        <v>14</v>
      </c>
      <c r="D15" s="12">
        <v>12568</v>
      </c>
      <c r="E15" s="165"/>
      <c r="F15" s="165">
        <f>E15*D15</f>
        <v>0</v>
      </c>
    </row>
    <row r="16" spans="1:8" ht="16.5">
      <c r="A16" s="7"/>
      <c r="B16" s="9" t="s">
        <v>23</v>
      </c>
      <c r="C16" s="4"/>
      <c r="D16" s="165"/>
      <c r="E16" s="165"/>
      <c r="F16" s="168">
        <f>SUM(F11:F15)</f>
        <v>0</v>
      </c>
    </row>
    <row r="17" spans="1:6" ht="16.5">
      <c r="A17" s="1"/>
      <c r="B17" s="3" t="s">
        <v>10</v>
      </c>
      <c r="C17" s="4"/>
      <c r="D17" s="4"/>
      <c r="E17" s="5"/>
      <c r="F17" s="28"/>
    </row>
    <row r="18" spans="1:6" ht="99">
      <c r="A18" s="7">
        <v>3.1</v>
      </c>
      <c r="B18" s="8" t="s">
        <v>34</v>
      </c>
      <c r="C18" s="4" t="s">
        <v>12</v>
      </c>
      <c r="D18" s="12">
        <f>D15*0.2</f>
        <v>2513.6000000000004</v>
      </c>
      <c r="E18" s="165"/>
      <c r="F18" s="165">
        <f>E18*D18</f>
        <v>0</v>
      </c>
    </row>
    <row r="19" spans="1:6" ht="66">
      <c r="A19" s="7">
        <v>3.2</v>
      </c>
      <c r="B19" s="8" t="s">
        <v>33</v>
      </c>
      <c r="C19" s="4" t="s">
        <v>32</v>
      </c>
      <c r="D19" s="12">
        <v>8569</v>
      </c>
      <c r="E19" s="165"/>
      <c r="F19" s="165">
        <f>E19*D19</f>
        <v>0</v>
      </c>
    </row>
    <row r="20" spans="1:6" ht="16.5">
      <c r="A20" s="1"/>
      <c r="B20" s="9" t="s">
        <v>31</v>
      </c>
      <c r="C20" s="2"/>
      <c r="D20" s="165"/>
      <c r="E20" s="166"/>
      <c r="F20" s="169">
        <f>SUM(F18:F19)</f>
        <v>0</v>
      </c>
    </row>
    <row r="21" spans="1:6" ht="16.5">
      <c r="E21" s="27"/>
      <c r="F21" s="26"/>
    </row>
    <row r="22" spans="1:6">
      <c r="A22" s="122" t="s">
        <v>208</v>
      </c>
      <c r="B22" s="123" t="s">
        <v>209</v>
      </c>
      <c r="C22" s="124"/>
      <c r="D22" s="124"/>
      <c r="E22" s="125"/>
      <c r="F22" s="126">
        <f>F8</f>
        <v>0</v>
      </c>
    </row>
    <row r="23" spans="1:6" ht="16.5">
      <c r="A23" s="122" t="s">
        <v>210</v>
      </c>
      <c r="B23" s="123" t="s">
        <v>211</v>
      </c>
      <c r="C23" s="124"/>
      <c r="D23" s="124"/>
      <c r="E23" s="127"/>
      <c r="F23" s="29">
        <f>F16</f>
        <v>0</v>
      </c>
    </row>
    <row r="24" spans="1:6">
      <c r="A24" s="122" t="s">
        <v>212</v>
      </c>
      <c r="B24" s="123" t="s">
        <v>216</v>
      </c>
      <c r="C24" s="124"/>
      <c r="D24" s="124"/>
      <c r="E24" s="125"/>
      <c r="F24" s="126">
        <f>F20</f>
        <v>0</v>
      </c>
    </row>
    <row r="25" spans="1:6">
      <c r="A25" s="202" t="s">
        <v>217</v>
      </c>
      <c r="B25" s="203"/>
      <c r="C25" s="203"/>
      <c r="D25" s="203"/>
      <c r="E25" s="204"/>
      <c r="F25" s="126">
        <f>SUM(F22:F24)</f>
        <v>0</v>
      </c>
    </row>
  </sheetData>
  <mergeCells count="7">
    <mergeCell ref="A25:E25"/>
    <mergeCell ref="A4:A5"/>
    <mergeCell ref="D4:D5"/>
    <mergeCell ref="E4:E5"/>
    <mergeCell ref="F4:F5"/>
    <mergeCell ref="B4:B5"/>
    <mergeCell ref="C4: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I102"/>
  <sheetViews>
    <sheetView topLeftCell="A67" workbookViewId="0">
      <selection activeCell="F102" sqref="F102"/>
    </sheetView>
  </sheetViews>
  <sheetFormatPr defaultColWidth="9.140625" defaultRowHeight="12.75"/>
  <cols>
    <col min="1" max="1" width="9.5703125" style="30" customWidth="1"/>
    <col min="2" max="2" width="48.7109375" style="30" bestFit="1" customWidth="1"/>
    <col min="3" max="3" width="16" style="30" customWidth="1"/>
    <col min="4" max="4" width="16.140625" style="30" customWidth="1"/>
    <col min="5" max="5" width="15.85546875" style="31" customWidth="1"/>
    <col min="6" max="6" width="15" style="30" customWidth="1"/>
    <col min="7" max="7" width="9.140625" style="30"/>
    <col min="8" max="8" width="10.85546875" style="30" bestFit="1" customWidth="1"/>
    <col min="9" max="9" width="10.42578125" style="30" bestFit="1" customWidth="1"/>
    <col min="10" max="16384" width="9.140625" style="30"/>
  </cols>
  <sheetData>
    <row r="2" spans="1:6" ht="18.75">
      <c r="B2" s="131" t="s">
        <v>219</v>
      </c>
    </row>
    <row r="3" spans="1:6">
      <c r="A3" s="208"/>
      <c r="B3" s="209"/>
      <c r="C3" s="209"/>
      <c r="D3" s="209"/>
      <c r="E3" s="209"/>
      <c r="F3" s="210"/>
    </row>
    <row r="4" spans="1:6" ht="12.75" customHeight="1">
      <c r="A4" s="200" t="s">
        <v>218</v>
      </c>
      <c r="B4" s="189" t="s">
        <v>204</v>
      </c>
      <c r="C4" s="189" t="s">
        <v>205</v>
      </c>
      <c r="D4" s="194" t="s">
        <v>0</v>
      </c>
      <c r="E4" s="195" t="s">
        <v>206</v>
      </c>
      <c r="F4" s="195" t="s">
        <v>207</v>
      </c>
    </row>
    <row r="5" spans="1:6" ht="20.25" customHeight="1">
      <c r="A5" s="201"/>
      <c r="B5" s="190"/>
      <c r="C5" s="190"/>
      <c r="D5" s="194"/>
      <c r="E5" s="195"/>
      <c r="F5" s="195"/>
    </row>
    <row r="6" spans="1:6">
      <c r="A6" s="46"/>
      <c r="B6" s="45" t="s">
        <v>46</v>
      </c>
      <c r="C6" s="42"/>
      <c r="D6" s="42"/>
      <c r="E6" s="42"/>
      <c r="F6" s="68"/>
    </row>
    <row r="7" spans="1:6" ht="63.75">
      <c r="A7" s="44" t="s">
        <v>2</v>
      </c>
      <c r="B7" s="43" t="s">
        <v>149</v>
      </c>
      <c r="C7" s="42"/>
      <c r="D7" s="38"/>
      <c r="E7" s="38"/>
      <c r="F7" s="37"/>
    </row>
    <row r="8" spans="1:6">
      <c r="A8" s="44" t="s">
        <v>148</v>
      </c>
      <c r="B8" s="54" t="s">
        <v>147</v>
      </c>
      <c r="C8" s="42" t="s">
        <v>48</v>
      </c>
      <c r="D8" s="38">
        <f>D63+D64+D65+D66+D67+D70</f>
        <v>1212.8000000000002</v>
      </c>
      <c r="E8" s="64"/>
      <c r="F8" s="170">
        <f>D8*E8</f>
        <v>0</v>
      </c>
    </row>
    <row r="9" spans="1:6">
      <c r="A9" s="44" t="s">
        <v>146</v>
      </c>
      <c r="B9" s="54" t="s">
        <v>145</v>
      </c>
      <c r="C9" s="42" t="s">
        <v>48</v>
      </c>
      <c r="D9" s="38">
        <v>70.400000000000006</v>
      </c>
      <c r="E9" s="64"/>
      <c r="F9" s="170">
        <f>D9*E9</f>
        <v>0</v>
      </c>
    </row>
    <row r="10" spans="1:6">
      <c r="A10" s="44" t="s">
        <v>144</v>
      </c>
      <c r="B10" s="54" t="s">
        <v>111</v>
      </c>
      <c r="C10" s="42" t="s">
        <v>48</v>
      </c>
      <c r="D10" s="38">
        <v>144.19999999999999</v>
      </c>
      <c r="E10" s="64"/>
      <c r="F10" s="170">
        <f>D10*E10</f>
        <v>0</v>
      </c>
    </row>
    <row r="11" spans="1:6">
      <c r="A11" s="46" t="s">
        <v>4</v>
      </c>
      <c r="B11" s="62" t="s">
        <v>5</v>
      </c>
      <c r="C11" s="39"/>
      <c r="D11" s="38"/>
      <c r="E11" s="171"/>
      <c r="F11" s="172">
        <f>SUM(F8:F10)</f>
        <v>0</v>
      </c>
    </row>
    <row r="12" spans="1:6">
      <c r="A12" s="46"/>
      <c r="B12" s="62"/>
      <c r="C12" s="39"/>
      <c r="D12" s="38"/>
      <c r="E12" s="32"/>
      <c r="F12" s="37"/>
    </row>
    <row r="13" spans="1:6">
      <c r="A13" s="46"/>
      <c r="B13" s="45" t="s">
        <v>45</v>
      </c>
      <c r="C13" s="39"/>
      <c r="D13" s="38"/>
      <c r="E13" s="32"/>
      <c r="F13" s="37"/>
    </row>
    <row r="14" spans="1:6" ht="231.75" customHeight="1">
      <c r="A14" s="46"/>
      <c r="B14" s="67" t="s">
        <v>143</v>
      </c>
      <c r="C14" s="39"/>
      <c r="D14" s="38"/>
      <c r="E14" s="32"/>
      <c r="F14" s="37"/>
    </row>
    <row r="15" spans="1:6" ht="15">
      <c r="A15" s="46" t="s">
        <v>38</v>
      </c>
      <c r="B15" s="66" t="s">
        <v>142</v>
      </c>
      <c r="C15" s="39" t="s">
        <v>141</v>
      </c>
      <c r="D15" s="38">
        <v>5709.95</v>
      </c>
      <c r="E15" s="171"/>
      <c r="F15" s="170">
        <f>D15*E15</f>
        <v>0</v>
      </c>
    </row>
    <row r="16" spans="1:6">
      <c r="A16" s="46"/>
      <c r="B16" s="62" t="s">
        <v>140</v>
      </c>
      <c r="C16" s="39"/>
      <c r="D16" s="64"/>
      <c r="E16" s="171"/>
      <c r="F16" s="172">
        <f>F15</f>
        <v>0</v>
      </c>
    </row>
    <row r="17" spans="1:6">
      <c r="A17" s="46"/>
      <c r="B17" s="62"/>
      <c r="C17" s="39"/>
      <c r="D17" s="38"/>
      <c r="E17" s="32"/>
      <c r="F17" s="37"/>
    </row>
    <row r="18" spans="1:6">
      <c r="A18" s="46"/>
      <c r="B18" s="45" t="s">
        <v>44</v>
      </c>
      <c r="C18" s="42"/>
      <c r="D18" s="38"/>
      <c r="E18" s="38"/>
      <c r="F18" s="37"/>
    </row>
    <row r="19" spans="1:6">
      <c r="A19" s="46"/>
      <c r="B19" s="65"/>
      <c r="C19" s="42"/>
      <c r="D19" s="64"/>
      <c r="E19" s="38"/>
      <c r="F19" s="37"/>
    </row>
    <row r="20" spans="1:6" ht="209.25" customHeight="1">
      <c r="A20" s="41" t="s">
        <v>139</v>
      </c>
      <c r="B20" s="43" t="s">
        <v>138</v>
      </c>
      <c r="C20" s="42"/>
      <c r="D20" s="38"/>
      <c r="E20" s="38"/>
      <c r="F20" s="37"/>
    </row>
    <row r="21" spans="1:6">
      <c r="A21" s="44" t="s">
        <v>137</v>
      </c>
      <c r="B21" s="54" t="s">
        <v>136</v>
      </c>
      <c r="C21" s="42"/>
      <c r="D21" s="38"/>
      <c r="E21" s="38"/>
      <c r="F21" s="37"/>
    </row>
    <row r="22" spans="1:6" ht="15">
      <c r="A22" s="44"/>
      <c r="B22" s="54" t="s">
        <v>133</v>
      </c>
      <c r="C22" s="42" t="s">
        <v>103</v>
      </c>
      <c r="D22" s="38">
        <v>2486.65</v>
      </c>
      <c r="E22" s="64"/>
      <c r="F22" s="170">
        <f>D22*E22</f>
        <v>0</v>
      </c>
    </row>
    <row r="23" spans="1:6" ht="15">
      <c r="A23" s="44"/>
      <c r="B23" s="54" t="s">
        <v>132</v>
      </c>
      <c r="C23" s="42" t="s">
        <v>103</v>
      </c>
      <c r="D23" s="38">
        <v>621.66</v>
      </c>
      <c r="E23" s="64"/>
      <c r="F23" s="170">
        <f>D23*E23</f>
        <v>0</v>
      </c>
    </row>
    <row r="24" spans="1:6">
      <c r="A24" s="44" t="s">
        <v>135</v>
      </c>
      <c r="B24" s="54" t="s">
        <v>134</v>
      </c>
      <c r="C24" s="42"/>
      <c r="D24" s="38"/>
      <c r="E24" s="64"/>
      <c r="F24" s="170"/>
    </row>
    <row r="25" spans="1:6" ht="15">
      <c r="A25" s="44"/>
      <c r="B25" s="54" t="s">
        <v>133</v>
      </c>
      <c r="C25" s="42" t="s">
        <v>103</v>
      </c>
      <c r="D25" s="38">
        <v>961.78</v>
      </c>
      <c r="E25" s="64"/>
      <c r="F25" s="170">
        <f t="shared" ref="F25:F33" si="0">D25*E25</f>
        <v>0</v>
      </c>
    </row>
    <row r="26" spans="1:6" ht="15">
      <c r="A26" s="44"/>
      <c r="B26" s="54" t="s">
        <v>132</v>
      </c>
      <c r="C26" s="42" t="s">
        <v>103</v>
      </c>
      <c r="D26" s="38">
        <v>240.45</v>
      </c>
      <c r="E26" s="64"/>
      <c r="F26" s="170">
        <f t="shared" si="0"/>
        <v>0</v>
      </c>
    </row>
    <row r="27" spans="1:6" ht="91.5">
      <c r="A27" s="44" t="s">
        <v>131</v>
      </c>
      <c r="B27" s="43" t="s">
        <v>130</v>
      </c>
      <c r="C27" s="42" t="s">
        <v>52</v>
      </c>
      <c r="D27" s="38">
        <v>1672.56</v>
      </c>
      <c r="E27" s="64"/>
      <c r="F27" s="170">
        <f t="shared" si="0"/>
        <v>0</v>
      </c>
    </row>
    <row r="28" spans="1:6" ht="90.75" customHeight="1">
      <c r="A28" s="44" t="s">
        <v>129</v>
      </c>
      <c r="B28" s="43" t="s">
        <v>128</v>
      </c>
      <c r="C28" s="42" t="s">
        <v>103</v>
      </c>
      <c r="D28" s="38">
        <v>167.26</v>
      </c>
      <c r="E28" s="64"/>
      <c r="F28" s="170">
        <f t="shared" si="0"/>
        <v>0</v>
      </c>
    </row>
    <row r="29" spans="1:6" ht="117">
      <c r="A29" s="44" t="s">
        <v>127</v>
      </c>
      <c r="B29" s="43" t="s">
        <v>126</v>
      </c>
      <c r="C29" s="42" t="s">
        <v>103</v>
      </c>
      <c r="D29" s="38">
        <v>914.63</v>
      </c>
      <c r="E29" s="64"/>
      <c r="F29" s="170">
        <f t="shared" si="0"/>
        <v>0</v>
      </c>
    </row>
    <row r="30" spans="1:6" ht="117">
      <c r="A30" s="44">
        <v>3.5</v>
      </c>
      <c r="B30" s="43" t="s">
        <v>125</v>
      </c>
      <c r="C30" s="42" t="s">
        <v>103</v>
      </c>
      <c r="D30" s="38">
        <v>45</v>
      </c>
      <c r="E30" s="64"/>
      <c r="F30" s="170">
        <f t="shared" si="0"/>
        <v>0</v>
      </c>
    </row>
    <row r="31" spans="1:6" ht="91.5">
      <c r="A31" s="44">
        <v>3.6</v>
      </c>
      <c r="B31" s="43" t="s">
        <v>124</v>
      </c>
      <c r="C31" s="42" t="s">
        <v>103</v>
      </c>
      <c r="D31" s="38">
        <f>D22+D23+D25+D26-D30-D29-D28</f>
        <v>3183.6499999999996</v>
      </c>
      <c r="E31" s="64"/>
      <c r="F31" s="170">
        <f t="shared" si="0"/>
        <v>0</v>
      </c>
    </row>
    <row r="32" spans="1:6" ht="66">
      <c r="A32" s="44">
        <v>3.7</v>
      </c>
      <c r="B32" s="43" t="s">
        <v>123</v>
      </c>
      <c r="C32" s="42" t="s">
        <v>103</v>
      </c>
      <c r="D32" s="38">
        <f>D30+D29+D28</f>
        <v>1126.8899999999999</v>
      </c>
      <c r="E32" s="64"/>
      <c r="F32" s="170">
        <f t="shared" si="0"/>
        <v>0</v>
      </c>
    </row>
    <row r="33" spans="1:6" ht="123.75" customHeight="1">
      <c r="A33" s="44">
        <v>3.8</v>
      </c>
      <c r="B33" s="43" t="s">
        <v>201</v>
      </c>
      <c r="C33" s="42" t="s">
        <v>103</v>
      </c>
      <c r="D33" s="38">
        <v>45</v>
      </c>
      <c r="E33" s="64"/>
      <c r="F33" s="170">
        <f t="shared" si="0"/>
        <v>0</v>
      </c>
    </row>
    <row r="34" spans="1:6" ht="114" customHeight="1">
      <c r="A34" s="44">
        <v>3.9</v>
      </c>
      <c r="B34" s="43" t="s">
        <v>122</v>
      </c>
      <c r="C34" s="42"/>
      <c r="D34" s="38"/>
      <c r="E34" s="38"/>
      <c r="F34" s="37"/>
    </row>
    <row r="35" spans="1:6" ht="15">
      <c r="A35" s="154" t="s">
        <v>250</v>
      </c>
      <c r="B35" s="54" t="s">
        <v>121</v>
      </c>
      <c r="C35" s="42" t="s">
        <v>103</v>
      </c>
      <c r="D35" s="38">
        <v>5</v>
      </c>
      <c r="E35" s="64"/>
      <c r="F35" s="170">
        <f>D35*E35</f>
        <v>0</v>
      </c>
    </row>
    <row r="36" spans="1:6" ht="15">
      <c r="A36" s="153" t="s">
        <v>251</v>
      </c>
      <c r="B36" s="54" t="s">
        <v>120</v>
      </c>
      <c r="C36" s="42" t="s">
        <v>103</v>
      </c>
      <c r="D36" s="38">
        <v>10</v>
      </c>
      <c r="E36" s="64"/>
      <c r="F36" s="170">
        <f>D36*E36</f>
        <v>0</v>
      </c>
    </row>
    <row r="37" spans="1:6" ht="15">
      <c r="A37" s="153" t="s">
        <v>252</v>
      </c>
      <c r="B37" s="54" t="s">
        <v>119</v>
      </c>
      <c r="C37" s="42" t="s">
        <v>103</v>
      </c>
      <c r="D37" s="38">
        <v>20</v>
      </c>
      <c r="E37" s="64"/>
      <c r="F37" s="170">
        <f>D37*E37</f>
        <v>0</v>
      </c>
    </row>
    <row r="38" spans="1:6" ht="15">
      <c r="A38" s="153" t="s">
        <v>253</v>
      </c>
      <c r="B38" s="54" t="s">
        <v>118</v>
      </c>
      <c r="C38" s="42" t="s">
        <v>103</v>
      </c>
      <c r="D38" s="38">
        <v>86.5</v>
      </c>
      <c r="E38" s="64"/>
      <c r="F38" s="170">
        <f>D38*E38</f>
        <v>0</v>
      </c>
    </row>
    <row r="39" spans="1:6">
      <c r="A39" s="44"/>
      <c r="B39" s="62" t="s">
        <v>23</v>
      </c>
      <c r="C39" s="42"/>
      <c r="D39" s="64"/>
      <c r="E39" s="64"/>
      <c r="F39" s="172">
        <f>SUM(F22:F38)</f>
        <v>0</v>
      </c>
    </row>
    <row r="40" spans="1:6">
      <c r="A40" s="44"/>
      <c r="B40" s="62"/>
      <c r="C40" s="42"/>
      <c r="D40" s="38"/>
      <c r="E40" s="38"/>
      <c r="F40" s="37"/>
    </row>
    <row r="41" spans="1:6">
      <c r="A41" s="46"/>
      <c r="B41" s="45" t="s">
        <v>43</v>
      </c>
      <c r="C41" s="42"/>
      <c r="D41" s="38"/>
      <c r="E41" s="38"/>
      <c r="F41" s="37"/>
    </row>
    <row r="42" spans="1:6" ht="87.75" customHeight="1">
      <c r="A42" s="44">
        <v>4.0999999999999996</v>
      </c>
      <c r="B42" s="43" t="s">
        <v>117</v>
      </c>
      <c r="C42" s="42"/>
      <c r="D42" s="38"/>
      <c r="E42" s="38"/>
      <c r="F42" s="37"/>
    </row>
    <row r="43" spans="1:6" ht="15">
      <c r="A43" s="44" t="s">
        <v>116</v>
      </c>
      <c r="B43" s="54" t="s">
        <v>115</v>
      </c>
      <c r="C43" s="42" t="s">
        <v>103</v>
      </c>
      <c r="D43" s="38">
        <v>0.6</v>
      </c>
      <c r="E43" s="64"/>
      <c r="F43" s="170">
        <f t="shared" ref="F43:F49" si="1">D43*E43</f>
        <v>0</v>
      </c>
    </row>
    <row r="44" spans="1:6" ht="15">
      <c r="A44" s="44" t="s">
        <v>114</v>
      </c>
      <c r="B44" s="54" t="s">
        <v>104</v>
      </c>
      <c r="C44" s="42" t="s">
        <v>103</v>
      </c>
      <c r="D44" s="38">
        <v>0.6</v>
      </c>
      <c r="E44" s="64"/>
      <c r="F44" s="170">
        <f t="shared" si="1"/>
        <v>0</v>
      </c>
    </row>
    <row r="45" spans="1:6" ht="15">
      <c r="A45" s="44" t="s">
        <v>113</v>
      </c>
      <c r="B45" s="54" t="s">
        <v>106</v>
      </c>
      <c r="C45" s="42" t="s">
        <v>103</v>
      </c>
      <c r="D45" s="38">
        <v>1.2</v>
      </c>
      <c r="E45" s="64"/>
      <c r="F45" s="170">
        <f t="shared" si="1"/>
        <v>0</v>
      </c>
    </row>
    <row r="46" spans="1:6" ht="15">
      <c r="A46" s="44" t="s">
        <v>112</v>
      </c>
      <c r="B46" s="54" t="s">
        <v>111</v>
      </c>
      <c r="C46" s="42" t="s">
        <v>103</v>
      </c>
      <c r="D46" s="38">
        <v>28.9</v>
      </c>
      <c r="E46" s="64"/>
      <c r="F46" s="170">
        <f t="shared" si="1"/>
        <v>0</v>
      </c>
    </row>
    <row r="47" spans="1:6" ht="141" customHeight="1">
      <c r="A47" s="44">
        <v>4.2</v>
      </c>
      <c r="B47" s="43" t="s">
        <v>110</v>
      </c>
      <c r="C47" s="42" t="s">
        <v>103</v>
      </c>
      <c r="D47" s="38">
        <v>268.8</v>
      </c>
      <c r="E47" s="64"/>
      <c r="F47" s="170">
        <f t="shared" si="1"/>
        <v>0</v>
      </c>
    </row>
    <row r="48" spans="1:6" ht="91.5">
      <c r="A48" s="44">
        <v>4.3</v>
      </c>
      <c r="B48" s="43" t="s">
        <v>109</v>
      </c>
      <c r="C48" s="42" t="s">
        <v>103</v>
      </c>
      <c r="D48" s="38">
        <v>90.8</v>
      </c>
      <c r="E48" s="64"/>
      <c r="F48" s="170">
        <f t="shared" si="1"/>
        <v>0</v>
      </c>
    </row>
    <row r="49" spans="1:6" ht="189" customHeight="1">
      <c r="A49" s="44">
        <v>4.4000000000000004</v>
      </c>
      <c r="B49" s="63" t="s">
        <v>108</v>
      </c>
      <c r="C49" s="42" t="s">
        <v>103</v>
      </c>
      <c r="D49" s="38">
        <v>25</v>
      </c>
      <c r="E49" s="64"/>
      <c r="F49" s="170">
        <f t="shared" si="1"/>
        <v>0</v>
      </c>
    </row>
    <row r="50" spans="1:6" ht="153">
      <c r="A50" s="44">
        <v>4.5</v>
      </c>
      <c r="B50" s="43" t="s">
        <v>107</v>
      </c>
      <c r="C50" s="42"/>
      <c r="D50" s="38"/>
      <c r="E50" s="38"/>
      <c r="F50" s="37"/>
    </row>
    <row r="51" spans="1:6" ht="15">
      <c r="A51" s="44"/>
      <c r="B51" s="54" t="s">
        <v>106</v>
      </c>
      <c r="C51" s="42" t="s">
        <v>103</v>
      </c>
      <c r="D51" s="38">
        <v>20</v>
      </c>
      <c r="E51" s="64"/>
      <c r="F51" s="170">
        <f>D51*E51</f>
        <v>0</v>
      </c>
    </row>
    <row r="52" spans="1:6" ht="153">
      <c r="A52" s="44">
        <v>4.5999999999999996</v>
      </c>
      <c r="B52" s="43" t="s">
        <v>105</v>
      </c>
      <c r="C52" s="42"/>
      <c r="D52" s="38"/>
      <c r="E52" s="64"/>
      <c r="F52" s="170"/>
    </row>
    <row r="53" spans="1:6" ht="15">
      <c r="A53" s="44"/>
      <c r="B53" s="54" t="s">
        <v>104</v>
      </c>
      <c r="C53" s="42" t="s">
        <v>103</v>
      </c>
      <c r="D53" s="38">
        <v>10</v>
      </c>
      <c r="E53" s="64"/>
      <c r="F53" s="173">
        <f>D53*E53</f>
        <v>0</v>
      </c>
    </row>
    <row r="54" spans="1:6" ht="63.75">
      <c r="A54" s="44">
        <v>4.7</v>
      </c>
      <c r="B54" s="54" t="s">
        <v>102</v>
      </c>
      <c r="C54" s="42"/>
      <c r="D54" s="38"/>
      <c r="E54" s="38"/>
      <c r="F54" s="37"/>
    </row>
    <row r="55" spans="1:6">
      <c r="A55" s="44" t="s">
        <v>101</v>
      </c>
      <c r="B55" s="54" t="s">
        <v>100</v>
      </c>
      <c r="C55" s="42" t="s">
        <v>95</v>
      </c>
      <c r="D55" s="38">
        <v>2500</v>
      </c>
      <c r="E55" s="64"/>
      <c r="F55" s="170">
        <f>D55*E55</f>
        <v>0</v>
      </c>
    </row>
    <row r="56" spans="1:6">
      <c r="A56" s="44" t="s">
        <v>99</v>
      </c>
      <c r="B56" s="54" t="s">
        <v>98</v>
      </c>
      <c r="C56" s="42" t="s">
        <v>95</v>
      </c>
      <c r="D56" s="38">
        <v>1000</v>
      </c>
      <c r="E56" s="64"/>
      <c r="F56" s="173">
        <f>D56*E56</f>
        <v>0</v>
      </c>
    </row>
    <row r="57" spans="1:6">
      <c r="A57" s="44" t="s">
        <v>97</v>
      </c>
      <c r="B57" s="54" t="s">
        <v>96</v>
      </c>
      <c r="C57" s="42" t="s">
        <v>95</v>
      </c>
      <c r="D57" s="38">
        <v>2000</v>
      </c>
      <c r="E57" s="64"/>
      <c r="F57" s="170">
        <f>D57*E57</f>
        <v>0</v>
      </c>
    </row>
    <row r="58" spans="1:6">
      <c r="A58" s="46"/>
      <c r="B58" s="62" t="s">
        <v>94</v>
      </c>
      <c r="C58" s="39"/>
      <c r="D58" s="64"/>
      <c r="E58" s="171"/>
      <c r="F58" s="172">
        <f>SUM(F42:F57)</f>
        <v>0</v>
      </c>
    </row>
    <row r="59" spans="1:6">
      <c r="A59" s="46"/>
      <c r="B59" s="62"/>
      <c r="C59" s="39"/>
      <c r="D59" s="38"/>
      <c r="E59" s="32"/>
      <c r="F59" s="37"/>
    </row>
    <row r="60" spans="1:6">
      <c r="A60" s="61"/>
      <c r="B60" s="60" t="s">
        <v>42</v>
      </c>
      <c r="C60" s="59"/>
      <c r="D60" s="58"/>
      <c r="E60" s="58"/>
      <c r="F60" s="57"/>
    </row>
    <row r="61" spans="1:6" ht="354" customHeight="1">
      <c r="A61" s="41" t="s">
        <v>93</v>
      </c>
      <c r="B61" s="43" t="s">
        <v>92</v>
      </c>
      <c r="C61" s="42"/>
      <c r="D61" s="38"/>
      <c r="E61" s="38"/>
      <c r="F61" s="37"/>
    </row>
    <row r="62" spans="1:6">
      <c r="A62" s="41"/>
      <c r="B62" s="54" t="s">
        <v>91</v>
      </c>
      <c r="C62" s="42"/>
      <c r="D62" s="38"/>
      <c r="E62" s="38"/>
      <c r="F62" s="56"/>
    </row>
    <row r="63" spans="1:6">
      <c r="A63" s="41" t="s">
        <v>89</v>
      </c>
      <c r="B63" s="54" t="s">
        <v>90</v>
      </c>
      <c r="C63" s="42" t="s">
        <v>48</v>
      </c>
      <c r="D63" s="38">
        <v>109</v>
      </c>
      <c r="E63" s="64"/>
      <c r="F63" s="173">
        <f t="shared" ref="F63:F68" si="2">D63*E63</f>
        <v>0</v>
      </c>
    </row>
    <row r="64" spans="1:6">
      <c r="A64" s="41" t="s">
        <v>89</v>
      </c>
      <c r="B64" s="54" t="s">
        <v>88</v>
      </c>
      <c r="C64" s="42" t="s">
        <v>48</v>
      </c>
      <c r="D64" s="38">
        <v>237.5</v>
      </c>
      <c r="E64" s="174"/>
      <c r="F64" s="173">
        <f t="shared" si="2"/>
        <v>0</v>
      </c>
    </row>
    <row r="65" spans="1:6">
      <c r="A65" s="41" t="s">
        <v>87</v>
      </c>
      <c r="B65" s="54" t="s">
        <v>86</v>
      </c>
      <c r="C65" s="42" t="s">
        <v>48</v>
      </c>
      <c r="D65" s="38">
        <v>169.6</v>
      </c>
      <c r="E65" s="174"/>
      <c r="F65" s="173">
        <f t="shared" si="2"/>
        <v>0</v>
      </c>
    </row>
    <row r="66" spans="1:6">
      <c r="A66" s="41" t="s">
        <v>85</v>
      </c>
      <c r="B66" s="54" t="s">
        <v>84</v>
      </c>
      <c r="C66" s="42" t="s">
        <v>48</v>
      </c>
      <c r="D66" s="38">
        <v>226.1</v>
      </c>
      <c r="E66" s="174"/>
      <c r="F66" s="173">
        <f t="shared" si="2"/>
        <v>0</v>
      </c>
    </row>
    <row r="67" spans="1:6">
      <c r="A67" s="41" t="s">
        <v>83</v>
      </c>
      <c r="B67" s="54" t="s">
        <v>82</v>
      </c>
      <c r="C67" s="42" t="s">
        <v>48</v>
      </c>
      <c r="D67" s="38">
        <v>386.1</v>
      </c>
      <c r="E67" s="174"/>
      <c r="F67" s="173">
        <f t="shared" si="2"/>
        <v>0</v>
      </c>
    </row>
    <row r="68" spans="1:6" ht="287.25" customHeight="1">
      <c r="A68" s="44" t="s">
        <v>81</v>
      </c>
      <c r="B68" s="43" t="s">
        <v>80</v>
      </c>
      <c r="C68" s="42" t="s">
        <v>50</v>
      </c>
      <c r="D68" s="38">
        <v>19</v>
      </c>
      <c r="E68" s="174"/>
      <c r="F68" s="175">
        <f t="shared" si="2"/>
        <v>0</v>
      </c>
    </row>
    <row r="69" spans="1:6" ht="178.5">
      <c r="A69" s="44">
        <v>5.3</v>
      </c>
      <c r="B69" s="43" t="s">
        <v>79</v>
      </c>
      <c r="C69" s="42"/>
      <c r="D69" s="38"/>
      <c r="E69" s="38"/>
      <c r="F69" s="56"/>
    </row>
    <row r="70" spans="1:6">
      <c r="A70" s="44" t="s">
        <v>78</v>
      </c>
      <c r="B70" s="54" t="s">
        <v>77</v>
      </c>
      <c r="C70" s="42" t="s">
        <v>48</v>
      </c>
      <c r="D70" s="38">
        <v>84.5</v>
      </c>
      <c r="E70" s="174"/>
      <c r="F70" s="175">
        <f t="shared" ref="F70:F80" si="3">D70*E70</f>
        <v>0</v>
      </c>
    </row>
    <row r="71" spans="1:6" ht="180.75">
      <c r="A71" s="44">
        <v>5.4</v>
      </c>
      <c r="B71" s="43" t="s">
        <v>76</v>
      </c>
      <c r="C71" s="42" t="s">
        <v>50</v>
      </c>
      <c r="D71" s="38">
        <v>425</v>
      </c>
      <c r="E71" s="64"/>
      <c r="F71" s="170">
        <f t="shared" si="3"/>
        <v>0</v>
      </c>
    </row>
    <row r="72" spans="1:6" ht="180.75">
      <c r="A72" s="44">
        <v>5.5</v>
      </c>
      <c r="B72" s="43" t="s">
        <v>75</v>
      </c>
      <c r="C72" s="42" t="s">
        <v>50</v>
      </c>
      <c r="D72" s="38">
        <v>32</v>
      </c>
      <c r="E72" s="64"/>
      <c r="F72" s="170">
        <f t="shared" si="3"/>
        <v>0</v>
      </c>
    </row>
    <row r="73" spans="1:6" ht="51">
      <c r="A73" s="44">
        <v>5.6</v>
      </c>
      <c r="B73" s="43" t="s">
        <v>74</v>
      </c>
      <c r="C73" s="42" t="s">
        <v>50</v>
      </c>
      <c r="D73" s="38">
        <v>5</v>
      </c>
      <c r="E73" s="64"/>
      <c r="F73" s="170">
        <f t="shared" si="3"/>
        <v>0</v>
      </c>
    </row>
    <row r="74" spans="1:6" ht="132.75" customHeight="1">
      <c r="A74" s="44">
        <v>5.7</v>
      </c>
      <c r="B74" s="43" t="s">
        <v>73</v>
      </c>
      <c r="C74" s="42" t="s">
        <v>50</v>
      </c>
      <c r="D74" s="38">
        <v>15</v>
      </c>
      <c r="E74" s="64"/>
      <c r="F74" s="170">
        <f t="shared" si="3"/>
        <v>0</v>
      </c>
    </row>
    <row r="75" spans="1:6" ht="153">
      <c r="A75" s="44">
        <v>5.8</v>
      </c>
      <c r="B75" s="43" t="s">
        <v>72</v>
      </c>
      <c r="C75" s="42" t="s">
        <v>50</v>
      </c>
      <c r="D75" s="38">
        <v>17</v>
      </c>
      <c r="E75" s="64"/>
      <c r="F75" s="170">
        <f t="shared" si="3"/>
        <v>0</v>
      </c>
    </row>
    <row r="76" spans="1:6" ht="114.75">
      <c r="A76" s="44">
        <v>5.9</v>
      </c>
      <c r="B76" s="43" t="s">
        <v>71</v>
      </c>
      <c r="C76" s="42" t="s">
        <v>50</v>
      </c>
      <c r="D76" s="38">
        <v>20</v>
      </c>
      <c r="E76" s="64"/>
      <c r="F76" s="170">
        <f t="shared" si="3"/>
        <v>0</v>
      </c>
    </row>
    <row r="77" spans="1:6" ht="76.5">
      <c r="A77" s="55" t="s">
        <v>70</v>
      </c>
      <c r="B77" s="43" t="s">
        <v>69</v>
      </c>
      <c r="C77" s="42" t="s">
        <v>50</v>
      </c>
      <c r="D77" s="38">
        <v>20</v>
      </c>
      <c r="E77" s="64"/>
      <c r="F77" s="170">
        <f t="shared" si="3"/>
        <v>0</v>
      </c>
    </row>
    <row r="78" spans="1:6" ht="89.25">
      <c r="A78" s="55" t="s">
        <v>68</v>
      </c>
      <c r="B78" s="43" t="s">
        <v>67</v>
      </c>
      <c r="C78" s="42" t="s">
        <v>50</v>
      </c>
      <c r="D78" s="38">
        <v>8</v>
      </c>
      <c r="E78" s="64"/>
      <c r="F78" s="170">
        <f t="shared" si="3"/>
        <v>0</v>
      </c>
    </row>
    <row r="79" spans="1:6" ht="89.25">
      <c r="A79" s="55" t="s">
        <v>66</v>
      </c>
      <c r="B79" s="43" t="s">
        <v>200</v>
      </c>
      <c r="C79" s="42" t="s">
        <v>48</v>
      </c>
      <c r="D79" s="38">
        <v>167</v>
      </c>
      <c r="E79" s="64"/>
      <c r="F79" s="170">
        <f t="shared" si="3"/>
        <v>0</v>
      </c>
    </row>
    <row r="80" spans="1:6" ht="99.75" customHeight="1">
      <c r="A80" s="55" t="s">
        <v>65</v>
      </c>
      <c r="B80" s="43" t="s">
        <v>64</v>
      </c>
      <c r="C80" s="42" t="s">
        <v>48</v>
      </c>
      <c r="D80" s="38">
        <v>70.400000000000006</v>
      </c>
      <c r="E80" s="64"/>
      <c r="F80" s="170">
        <f t="shared" si="3"/>
        <v>0</v>
      </c>
    </row>
    <row r="81" spans="1:9" ht="76.5">
      <c r="A81" s="55" t="s">
        <v>63</v>
      </c>
      <c r="B81" s="43" t="s">
        <v>62</v>
      </c>
      <c r="C81" s="42"/>
      <c r="D81" s="38"/>
      <c r="E81" s="38"/>
      <c r="F81" s="37"/>
    </row>
    <row r="82" spans="1:9">
      <c r="A82" s="44" t="s">
        <v>61</v>
      </c>
      <c r="B82" s="54" t="s">
        <v>60</v>
      </c>
      <c r="C82" s="42" t="s">
        <v>50</v>
      </c>
      <c r="D82" s="38">
        <v>1</v>
      </c>
      <c r="E82" s="64"/>
      <c r="F82" s="170">
        <f>D82*E82</f>
        <v>0</v>
      </c>
    </row>
    <row r="83" spans="1:9">
      <c r="A83" s="44" t="s">
        <v>59</v>
      </c>
      <c r="B83" s="54" t="s">
        <v>58</v>
      </c>
      <c r="C83" s="42" t="s">
        <v>50</v>
      </c>
      <c r="D83" s="38">
        <v>1</v>
      </c>
      <c r="E83" s="64"/>
      <c r="F83" s="170">
        <f>D83*E83</f>
        <v>0</v>
      </c>
    </row>
    <row r="84" spans="1:9">
      <c r="A84" s="41"/>
      <c r="B84" s="40" t="s">
        <v>57</v>
      </c>
      <c r="C84" s="39"/>
      <c r="D84" s="38"/>
      <c r="E84" s="32"/>
      <c r="F84" s="172">
        <f>SUM(F62:F83)</f>
        <v>0</v>
      </c>
      <c r="H84" s="53"/>
      <c r="I84" s="53"/>
    </row>
    <row r="85" spans="1:9">
      <c r="A85" s="52"/>
      <c r="B85" s="51"/>
      <c r="C85" s="50"/>
      <c r="D85" s="49"/>
      <c r="E85" s="48"/>
      <c r="F85" s="47"/>
    </row>
    <row r="86" spans="1:9">
      <c r="A86" s="46"/>
      <c r="B86" s="45" t="s">
        <v>41</v>
      </c>
      <c r="C86" s="42"/>
      <c r="D86" s="38"/>
      <c r="E86" s="38"/>
      <c r="F86" s="37"/>
    </row>
    <row r="87" spans="1:9" ht="76.5">
      <c r="A87" s="44">
        <v>6.1</v>
      </c>
      <c r="B87" s="43" t="s">
        <v>56</v>
      </c>
      <c r="C87" s="42" t="s">
        <v>48</v>
      </c>
      <c r="D87" s="38">
        <f>D8+D9+D10</f>
        <v>1427.4000000000003</v>
      </c>
      <c r="E87" s="64"/>
      <c r="F87" s="170">
        <f t="shared" ref="F87:F92" si="4">D87*E87</f>
        <v>0</v>
      </c>
    </row>
    <row r="88" spans="1:9" ht="89.25">
      <c r="A88" s="44">
        <v>6.2</v>
      </c>
      <c r="B88" s="43" t="s">
        <v>55</v>
      </c>
      <c r="C88" s="42" t="s">
        <v>48</v>
      </c>
      <c r="D88" s="38">
        <f>D87</f>
        <v>1427.4000000000003</v>
      </c>
      <c r="E88" s="64"/>
      <c r="F88" s="170">
        <f t="shared" si="4"/>
        <v>0</v>
      </c>
    </row>
    <row r="89" spans="1:9" ht="270.75" customHeight="1">
      <c r="A89" s="44">
        <v>6.3</v>
      </c>
      <c r="B89" s="43" t="s">
        <v>54</v>
      </c>
      <c r="C89" s="42" t="s">
        <v>50</v>
      </c>
      <c r="D89" s="38">
        <v>3</v>
      </c>
      <c r="E89" s="64"/>
      <c r="F89" s="170">
        <f t="shared" si="4"/>
        <v>0</v>
      </c>
    </row>
    <row r="90" spans="1:9" ht="93.75">
      <c r="A90" s="44">
        <v>6.4</v>
      </c>
      <c r="B90" s="43" t="s">
        <v>53</v>
      </c>
      <c r="C90" s="42" t="s">
        <v>52</v>
      </c>
      <c r="D90" s="38">
        <v>30</v>
      </c>
      <c r="E90" s="64"/>
      <c r="F90" s="170">
        <f t="shared" si="4"/>
        <v>0</v>
      </c>
    </row>
    <row r="91" spans="1:9" ht="76.5">
      <c r="A91" s="44">
        <v>6.4</v>
      </c>
      <c r="B91" s="43" t="s">
        <v>51</v>
      </c>
      <c r="C91" s="42" t="s">
        <v>50</v>
      </c>
      <c r="D91" s="38">
        <v>1</v>
      </c>
      <c r="E91" s="64"/>
      <c r="F91" s="170">
        <f t="shared" si="4"/>
        <v>0</v>
      </c>
    </row>
    <row r="92" spans="1:9" ht="204">
      <c r="A92" s="44">
        <v>6.5</v>
      </c>
      <c r="B92" s="43" t="s">
        <v>49</v>
      </c>
      <c r="C92" s="42" t="s">
        <v>48</v>
      </c>
      <c r="D92" s="38">
        <f>D88</f>
        <v>1427.4000000000003</v>
      </c>
      <c r="E92" s="64"/>
      <c r="F92" s="170">
        <f t="shared" si="4"/>
        <v>0</v>
      </c>
    </row>
    <row r="93" spans="1:9">
      <c r="A93" s="41"/>
      <c r="B93" s="40" t="s">
        <v>47</v>
      </c>
      <c r="C93" s="39"/>
      <c r="D93" s="38"/>
      <c r="E93" s="38"/>
      <c r="F93" s="170">
        <f>SUM(F87:F92)</f>
        <v>0</v>
      </c>
    </row>
    <row r="94" spans="1:9" ht="13.5" thickBot="1">
      <c r="A94" s="36"/>
      <c r="B94" s="35"/>
      <c r="C94" s="34"/>
      <c r="D94" s="33"/>
      <c r="E94" s="32"/>
      <c r="F94" s="130"/>
    </row>
    <row r="95" spans="1:9" ht="13.5" thickTop="1"/>
    <row r="96" spans="1:9">
      <c r="A96" s="136" t="s">
        <v>208</v>
      </c>
      <c r="B96" s="133" t="s">
        <v>220</v>
      </c>
      <c r="C96" s="132"/>
      <c r="D96" s="132"/>
      <c r="E96" s="42"/>
      <c r="F96" s="134">
        <f>F11</f>
        <v>0</v>
      </c>
    </row>
    <row r="97" spans="1:6">
      <c r="A97" s="136" t="s">
        <v>210</v>
      </c>
      <c r="B97" s="133" t="s">
        <v>221</v>
      </c>
      <c r="C97" s="132"/>
      <c r="D97" s="132"/>
      <c r="E97" s="42"/>
      <c r="F97" s="134">
        <f>F16</f>
        <v>0</v>
      </c>
    </row>
    <row r="98" spans="1:6">
      <c r="A98" s="136" t="s">
        <v>212</v>
      </c>
      <c r="B98" s="133" t="s">
        <v>222</v>
      </c>
      <c r="C98" s="132"/>
      <c r="D98" s="132"/>
      <c r="E98" s="42"/>
      <c r="F98" s="134">
        <f>F39</f>
        <v>0</v>
      </c>
    </row>
    <row r="99" spans="1:6">
      <c r="A99" s="136" t="s">
        <v>226</v>
      </c>
      <c r="B99" s="133" t="s">
        <v>223</v>
      </c>
      <c r="C99" s="132"/>
      <c r="D99" s="132"/>
      <c r="E99" s="42"/>
      <c r="F99" s="134">
        <f>F58</f>
        <v>0</v>
      </c>
    </row>
    <row r="100" spans="1:6">
      <c r="A100" s="136" t="s">
        <v>227</v>
      </c>
      <c r="B100" s="133" t="s">
        <v>224</v>
      </c>
      <c r="C100" s="132"/>
      <c r="D100" s="132"/>
      <c r="E100" s="42"/>
      <c r="F100" s="134">
        <f>F84</f>
        <v>0</v>
      </c>
    </row>
    <row r="101" spans="1:6">
      <c r="A101" s="136" t="s">
        <v>228</v>
      </c>
      <c r="B101" s="133" t="s">
        <v>225</v>
      </c>
      <c r="C101" s="132"/>
      <c r="D101" s="132"/>
      <c r="E101" s="42"/>
      <c r="F101" s="134">
        <f>F93</f>
        <v>0</v>
      </c>
    </row>
    <row r="102" spans="1:6" ht="15" customHeight="1">
      <c r="A102" s="205" t="s">
        <v>40</v>
      </c>
      <c r="B102" s="206"/>
      <c r="C102" s="206"/>
      <c r="D102" s="206"/>
      <c r="E102" s="207"/>
      <c r="F102" s="135">
        <f>SUM(F96:F101)</f>
        <v>0</v>
      </c>
    </row>
  </sheetData>
  <mergeCells count="8">
    <mergeCell ref="A102:E102"/>
    <mergeCell ref="A3:F3"/>
    <mergeCell ref="A4:A5"/>
    <mergeCell ref="C4:C5"/>
    <mergeCell ref="D4:D5"/>
    <mergeCell ref="E4:E5"/>
    <mergeCell ref="F4:F5"/>
    <mergeCell ref="B4:B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2:F9"/>
  <sheetViews>
    <sheetView workbookViewId="0">
      <selection activeCell="F9" sqref="F9"/>
    </sheetView>
  </sheetViews>
  <sheetFormatPr defaultRowHeight="15"/>
  <cols>
    <col min="1" max="1" width="6.85546875" customWidth="1"/>
    <col min="2" max="2" width="53.42578125" customWidth="1"/>
    <col min="3" max="3" width="13.140625" customWidth="1"/>
    <col min="4" max="4" width="13.85546875" customWidth="1"/>
    <col min="5" max="5" width="17.42578125" customWidth="1"/>
    <col min="6" max="6" width="24.7109375" customWidth="1"/>
  </cols>
  <sheetData>
    <row r="2" spans="1:6" ht="18.75">
      <c r="B2" s="128" t="s">
        <v>260</v>
      </c>
    </row>
    <row r="3" spans="1:6" ht="16.5" customHeight="1">
      <c r="A3" s="200" t="s">
        <v>218</v>
      </c>
      <c r="B3" s="189" t="s">
        <v>204</v>
      </c>
      <c r="C3" s="189" t="s">
        <v>205</v>
      </c>
      <c r="D3" s="194" t="s">
        <v>0</v>
      </c>
      <c r="E3" s="195" t="s">
        <v>206</v>
      </c>
      <c r="F3" s="195" t="s">
        <v>207</v>
      </c>
    </row>
    <row r="4" spans="1:6" ht="16.5" customHeight="1">
      <c r="A4" s="201"/>
      <c r="B4" s="190"/>
      <c r="C4" s="190"/>
      <c r="D4" s="194"/>
      <c r="E4" s="195"/>
      <c r="F4" s="195"/>
    </row>
    <row r="5" spans="1:6" ht="16.5">
      <c r="A5" s="75"/>
      <c r="B5" s="74" t="s">
        <v>152</v>
      </c>
      <c r="C5" s="73"/>
      <c r="D5" s="73"/>
      <c r="E5" s="72"/>
      <c r="F5" s="71"/>
    </row>
    <row r="6" spans="1:6" ht="16.5">
      <c r="A6" s="1"/>
      <c r="B6" s="5"/>
      <c r="C6" s="4"/>
      <c r="D6" s="5"/>
      <c r="E6" s="5"/>
      <c r="F6" s="6"/>
    </row>
    <row r="7" spans="1:6" ht="66">
      <c r="A7" s="70" t="s">
        <v>2</v>
      </c>
      <c r="B7" s="8" t="s">
        <v>202</v>
      </c>
      <c r="C7" s="4" t="s">
        <v>14</v>
      </c>
      <c r="D7" s="12">
        <v>2295.8559</v>
      </c>
      <c r="E7" s="165"/>
      <c r="F7" s="176">
        <f>D7*E7</f>
        <v>0</v>
      </c>
    </row>
    <row r="8" spans="1:6" ht="49.5">
      <c r="A8" s="7" t="s">
        <v>151</v>
      </c>
      <c r="B8" s="8" t="s">
        <v>150</v>
      </c>
      <c r="C8" s="4" t="s">
        <v>14</v>
      </c>
      <c r="D8" s="12">
        <v>173.779</v>
      </c>
      <c r="E8" s="165"/>
      <c r="F8" s="176">
        <f>D8*E8</f>
        <v>0</v>
      </c>
    </row>
    <row r="9" spans="1:6" ht="16.5">
      <c r="A9" s="211" t="s">
        <v>261</v>
      </c>
      <c r="B9" s="212"/>
      <c r="C9" s="212"/>
      <c r="D9" s="212"/>
      <c r="E9" s="213"/>
      <c r="F9" s="69">
        <f>F7+F8</f>
        <v>0</v>
      </c>
    </row>
  </sheetData>
  <mergeCells count="7">
    <mergeCell ref="A9:E9"/>
    <mergeCell ref="D3:D4"/>
    <mergeCell ref="E3:E4"/>
    <mergeCell ref="F3:F4"/>
    <mergeCell ref="A3:A4"/>
    <mergeCell ref="B3:B4"/>
    <mergeCell ref="C3:C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2:F59"/>
  <sheetViews>
    <sheetView topLeftCell="A49" zoomScale="110" zoomScaleNormal="110" workbookViewId="0">
      <selection activeCell="F65" sqref="F65"/>
    </sheetView>
  </sheetViews>
  <sheetFormatPr defaultRowHeight="15"/>
  <cols>
    <col min="1" max="1" width="9.5703125" customWidth="1"/>
    <col min="2" max="2" width="59.85546875" customWidth="1"/>
    <col min="3" max="3" width="13.7109375" customWidth="1"/>
    <col min="4" max="4" width="15.42578125" customWidth="1"/>
    <col min="5" max="5" width="13.42578125" customWidth="1"/>
    <col min="6" max="6" width="15.140625" customWidth="1"/>
  </cols>
  <sheetData>
    <row r="2" spans="1:6" ht="18.75">
      <c r="B2" s="128" t="s">
        <v>262</v>
      </c>
    </row>
    <row r="4" spans="1:6" ht="16.5" customHeight="1">
      <c r="A4" s="200" t="s">
        <v>218</v>
      </c>
      <c r="B4" s="189" t="s">
        <v>204</v>
      </c>
      <c r="C4" s="189" t="s">
        <v>205</v>
      </c>
      <c r="D4" s="194" t="s">
        <v>0</v>
      </c>
      <c r="E4" s="195" t="s">
        <v>206</v>
      </c>
      <c r="F4" s="195" t="s">
        <v>207</v>
      </c>
    </row>
    <row r="5" spans="1:6" ht="16.5" customHeight="1">
      <c r="A5" s="201"/>
      <c r="B5" s="190"/>
      <c r="C5" s="190"/>
      <c r="D5" s="194"/>
      <c r="E5" s="195"/>
      <c r="F5" s="195"/>
    </row>
    <row r="6" spans="1:6" ht="16.5">
      <c r="A6" s="1"/>
      <c r="B6" s="89" t="s">
        <v>199</v>
      </c>
      <c r="C6" s="5"/>
      <c r="D6" s="5"/>
      <c r="E6" s="5"/>
      <c r="F6" s="5"/>
    </row>
    <row r="7" spans="1:6" ht="103.5" customHeight="1">
      <c r="A7" s="91" t="s">
        <v>198</v>
      </c>
      <c r="B7" s="116" t="s">
        <v>197</v>
      </c>
      <c r="C7" s="93"/>
      <c r="D7" s="100"/>
      <c r="E7" s="84"/>
      <c r="F7" s="83"/>
    </row>
    <row r="8" spans="1:6" ht="15.75">
      <c r="A8" s="99"/>
      <c r="B8" s="97" t="s">
        <v>187</v>
      </c>
      <c r="C8" s="93" t="s">
        <v>186</v>
      </c>
      <c r="D8" s="179">
        <v>300</v>
      </c>
      <c r="E8" s="177"/>
      <c r="F8" s="178">
        <f>E8*D8</f>
        <v>0</v>
      </c>
    </row>
    <row r="9" spans="1:6" ht="51" customHeight="1">
      <c r="A9" s="91" t="s">
        <v>196</v>
      </c>
      <c r="B9" s="101" t="s">
        <v>195</v>
      </c>
      <c r="C9" s="96"/>
      <c r="D9" s="179"/>
      <c r="E9" s="177"/>
      <c r="F9" s="178"/>
    </row>
    <row r="10" spans="1:6" ht="15.75">
      <c r="A10" s="99"/>
      <c r="B10" s="97" t="s">
        <v>187</v>
      </c>
      <c r="C10" s="93" t="s">
        <v>186</v>
      </c>
      <c r="D10" s="179">
        <v>300</v>
      </c>
      <c r="E10" s="177"/>
      <c r="F10" s="178">
        <f>E10*D10</f>
        <v>0</v>
      </c>
    </row>
    <row r="11" spans="1:6" ht="54" customHeight="1">
      <c r="A11" s="91" t="s">
        <v>194</v>
      </c>
      <c r="B11" s="94" t="s">
        <v>193</v>
      </c>
      <c r="C11" s="93"/>
      <c r="D11" s="179"/>
      <c r="E11" s="177"/>
      <c r="F11" s="178"/>
    </row>
    <row r="12" spans="1:6" ht="15.75">
      <c r="A12" s="99"/>
      <c r="B12" s="97" t="s">
        <v>187</v>
      </c>
      <c r="C12" s="93" t="s">
        <v>186</v>
      </c>
      <c r="D12" s="179">
        <v>15</v>
      </c>
      <c r="E12" s="177"/>
      <c r="F12" s="178">
        <f>E12*D12</f>
        <v>0</v>
      </c>
    </row>
    <row r="13" spans="1:6" ht="15.75">
      <c r="A13" s="232" t="s">
        <v>264</v>
      </c>
      <c r="B13" s="233"/>
      <c r="C13" s="233"/>
      <c r="D13" s="234"/>
      <c r="E13" s="103"/>
      <c r="F13" s="161">
        <f>F8+F10+F12</f>
        <v>0</v>
      </c>
    </row>
    <row r="14" spans="1:6" ht="15.75">
      <c r="A14" s="113"/>
      <c r="B14" s="107"/>
      <c r="C14" s="105"/>
      <c r="D14" s="106"/>
      <c r="E14" s="106"/>
      <c r="F14" s="83"/>
    </row>
    <row r="15" spans="1:6" ht="15.75">
      <c r="A15" s="111"/>
      <c r="B15" s="89" t="s">
        <v>192</v>
      </c>
      <c r="C15" s="102"/>
      <c r="D15" s="103"/>
      <c r="E15" s="103"/>
      <c r="F15" s="83"/>
    </row>
    <row r="16" spans="1:6" ht="78" customHeight="1">
      <c r="A16" s="91" t="s">
        <v>191</v>
      </c>
      <c r="B16" s="94" t="s">
        <v>190</v>
      </c>
      <c r="C16" s="93"/>
      <c r="D16" s="92"/>
      <c r="E16" s="84"/>
      <c r="F16" s="83"/>
    </row>
    <row r="17" spans="1:6" ht="15.75">
      <c r="A17" s="99"/>
      <c r="B17" s="97" t="s">
        <v>187</v>
      </c>
      <c r="C17" s="98" t="s">
        <v>186</v>
      </c>
      <c r="D17" s="179">
        <v>267</v>
      </c>
      <c r="E17" s="84"/>
      <c r="F17" s="83">
        <f>E17*D17</f>
        <v>0</v>
      </c>
    </row>
    <row r="18" spans="1:6" ht="45.75" customHeight="1">
      <c r="A18" s="91" t="s">
        <v>189</v>
      </c>
      <c r="B18" s="94" t="s">
        <v>188</v>
      </c>
      <c r="C18" s="88"/>
      <c r="D18" s="179"/>
      <c r="E18" s="84"/>
      <c r="F18" s="83"/>
    </row>
    <row r="19" spans="1:6" ht="15.75">
      <c r="A19" s="99"/>
      <c r="B19" s="97" t="s">
        <v>187</v>
      </c>
      <c r="C19" s="115" t="s">
        <v>186</v>
      </c>
      <c r="D19" s="179">
        <v>0.6</v>
      </c>
      <c r="E19" s="84"/>
      <c r="F19" s="83">
        <f>E19*D19</f>
        <v>0</v>
      </c>
    </row>
    <row r="20" spans="1:6" ht="15.75">
      <c r="A20" s="235" t="s">
        <v>265</v>
      </c>
      <c r="B20" s="236"/>
      <c r="C20" s="236"/>
      <c r="D20" s="237"/>
      <c r="E20" s="76"/>
      <c r="F20" s="114">
        <f>F17+F19</f>
        <v>0</v>
      </c>
    </row>
    <row r="21" spans="1:6" ht="15.75">
      <c r="A21" s="113"/>
      <c r="B21" s="107"/>
      <c r="C21" s="112"/>
      <c r="D21" s="106"/>
      <c r="E21" s="106"/>
      <c r="F21" s="106"/>
    </row>
    <row r="22" spans="1:6" ht="15.75">
      <c r="A22" s="111"/>
      <c r="B22" s="89" t="s">
        <v>185</v>
      </c>
      <c r="C22" s="110"/>
      <c r="D22" s="103"/>
      <c r="E22" s="103"/>
      <c r="F22" s="109"/>
    </row>
    <row r="23" spans="1:6" ht="53.25" customHeight="1">
      <c r="A23" s="91" t="s">
        <v>184</v>
      </c>
      <c r="B23" s="94" t="s">
        <v>183</v>
      </c>
      <c r="C23" s="96"/>
      <c r="D23" s="92"/>
      <c r="E23" s="84"/>
      <c r="F23" s="83"/>
    </row>
    <row r="24" spans="1:6" ht="41.25" customHeight="1">
      <c r="A24" s="91"/>
      <c r="B24" s="94" t="s">
        <v>182</v>
      </c>
      <c r="C24" s="93" t="s">
        <v>95</v>
      </c>
      <c r="D24" s="179">
        <v>9425</v>
      </c>
      <c r="E24" s="177"/>
      <c r="F24" s="178">
        <f>D24*E24</f>
        <v>0</v>
      </c>
    </row>
    <row r="25" spans="1:6" ht="15.75">
      <c r="A25" s="235" t="s">
        <v>266</v>
      </c>
      <c r="B25" s="236"/>
      <c r="C25" s="236"/>
      <c r="D25" s="237"/>
      <c r="E25" s="76"/>
      <c r="F25" s="76">
        <f>F24</f>
        <v>0</v>
      </c>
    </row>
    <row r="26" spans="1:6" ht="15.75">
      <c r="A26" s="108"/>
      <c r="B26" s="107"/>
      <c r="C26" s="105"/>
      <c r="D26" s="106"/>
      <c r="E26" s="105"/>
      <c r="F26" s="105"/>
    </row>
    <row r="27" spans="1:6" ht="15.75">
      <c r="A27" s="104"/>
      <c r="B27" s="89" t="s">
        <v>153</v>
      </c>
      <c r="C27" s="102"/>
      <c r="D27" s="103"/>
      <c r="E27" s="102"/>
      <c r="F27" s="102"/>
    </row>
    <row r="28" spans="1:6" ht="95.25" customHeight="1">
      <c r="A28" s="91" t="s">
        <v>181</v>
      </c>
      <c r="B28" s="94" t="s">
        <v>180</v>
      </c>
      <c r="C28" s="96"/>
      <c r="D28" s="92"/>
      <c r="E28" s="84"/>
      <c r="F28" s="83"/>
    </row>
    <row r="29" spans="1:6" ht="15.75">
      <c r="A29" s="99"/>
      <c r="B29" s="97" t="s">
        <v>179</v>
      </c>
      <c r="C29" s="93" t="s">
        <v>178</v>
      </c>
      <c r="D29" s="179">
        <v>7000</v>
      </c>
      <c r="E29" s="177"/>
      <c r="F29" s="178">
        <f>D29*E29</f>
        <v>0</v>
      </c>
    </row>
    <row r="30" spans="1:6" ht="62.25" customHeight="1">
      <c r="A30" s="91" t="s">
        <v>177</v>
      </c>
      <c r="B30" s="101" t="s">
        <v>176</v>
      </c>
      <c r="C30" s="96"/>
      <c r="D30" s="179"/>
      <c r="E30" s="177"/>
      <c r="F30" s="178"/>
    </row>
    <row r="31" spans="1:6" ht="15.75">
      <c r="A31" s="99"/>
      <c r="B31" s="97" t="s">
        <v>171</v>
      </c>
      <c r="C31" s="93" t="s">
        <v>95</v>
      </c>
      <c r="D31" s="179">
        <v>900</v>
      </c>
      <c r="E31" s="177"/>
      <c r="F31" s="178">
        <f>D31*E31</f>
        <v>0</v>
      </c>
    </row>
    <row r="32" spans="1:6" ht="30" customHeight="1">
      <c r="A32" s="91" t="s">
        <v>175</v>
      </c>
      <c r="B32" s="94" t="s">
        <v>174</v>
      </c>
      <c r="C32" s="93"/>
      <c r="D32" s="179"/>
      <c r="E32" s="177"/>
      <c r="F32" s="178"/>
    </row>
    <row r="33" spans="1:6" ht="15.75">
      <c r="A33" s="99"/>
      <c r="B33" s="87" t="s">
        <v>154</v>
      </c>
      <c r="C33" s="86" t="s">
        <v>50</v>
      </c>
      <c r="D33" s="180">
        <v>70</v>
      </c>
      <c r="E33" s="177"/>
      <c r="F33" s="178">
        <f>D33*E33</f>
        <v>0</v>
      </c>
    </row>
    <row r="34" spans="1:6" ht="63">
      <c r="A34" s="91" t="s">
        <v>173</v>
      </c>
      <c r="B34" s="94" t="s">
        <v>172</v>
      </c>
      <c r="C34" s="93"/>
      <c r="D34" s="179"/>
      <c r="E34" s="177"/>
      <c r="F34" s="178"/>
    </row>
    <row r="35" spans="1:6" ht="15.75">
      <c r="A35" s="99"/>
      <c r="B35" s="97" t="s">
        <v>171</v>
      </c>
      <c r="C35" s="93" t="s">
        <v>95</v>
      </c>
      <c r="D35" s="179">
        <v>970</v>
      </c>
      <c r="E35" s="177"/>
      <c r="F35" s="178">
        <f>D35*E35</f>
        <v>0</v>
      </c>
    </row>
    <row r="36" spans="1:6" ht="126">
      <c r="A36" s="91" t="s">
        <v>170</v>
      </c>
      <c r="B36" s="94" t="s">
        <v>169</v>
      </c>
      <c r="C36" s="93"/>
      <c r="D36" s="92"/>
      <c r="E36" s="84"/>
      <c r="F36" s="83"/>
    </row>
    <row r="37" spans="1:6" ht="15.75">
      <c r="A37" s="99"/>
      <c r="B37" s="87" t="s">
        <v>154</v>
      </c>
      <c r="C37" s="86" t="s">
        <v>50</v>
      </c>
      <c r="D37" s="180">
        <v>1143</v>
      </c>
      <c r="E37" s="177"/>
      <c r="F37" s="178">
        <f>D37*E37</f>
        <v>0</v>
      </c>
    </row>
    <row r="38" spans="1:6" ht="31.5">
      <c r="A38" s="91" t="s">
        <v>168</v>
      </c>
      <c r="B38" s="94" t="s">
        <v>167</v>
      </c>
      <c r="C38" s="93"/>
      <c r="D38" s="179"/>
      <c r="E38" s="177"/>
      <c r="F38" s="178"/>
    </row>
    <row r="39" spans="1:6" ht="16.5">
      <c r="A39" s="91"/>
      <c r="B39" s="97" t="s">
        <v>154</v>
      </c>
      <c r="C39" s="98" t="s">
        <v>50</v>
      </c>
      <c r="D39" s="179">
        <v>193</v>
      </c>
      <c r="E39" s="177"/>
      <c r="F39" s="178">
        <f>D39*E39</f>
        <v>0</v>
      </c>
    </row>
    <row r="40" spans="1:6" ht="31.5">
      <c r="A40" s="91" t="s">
        <v>166</v>
      </c>
      <c r="B40" s="97" t="s">
        <v>165</v>
      </c>
      <c r="C40" s="96"/>
      <c r="D40" s="179"/>
      <c r="E40" s="177"/>
      <c r="F40" s="178"/>
    </row>
    <row r="41" spans="1:6" ht="15.75">
      <c r="A41" s="95"/>
      <c r="B41" s="87" t="s">
        <v>164</v>
      </c>
      <c r="C41" s="86" t="s">
        <v>50</v>
      </c>
      <c r="D41" s="180">
        <v>6858</v>
      </c>
      <c r="E41" s="177"/>
      <c r="F41" s="178">
        <f>D41*E41</f>
        <v>0</v>
      </c>
    </row>
    <row r="42" spans="1:6" ht="94.5">
      <c r="A42" s="91" t="s">
        <v>163</v>
      </c>
      <c r="B42" s="94" t="s">
        <v>162</v>
      </c>
      <c r="C42" s="93"/>
      <c r="D42" s="179"/>
      <c r="E42" s="177"/>
      <c r="F42" s="178"/>
    </row>
    <row r="43" spans="1:6" ht="15.75">
      <c r="A43" s="88"/>
      <c r="B43" s="87" t="s">
        <v>161</v>
      </c>
      <c r="C43" s="86" t="s">
        <v>160</v>
      </c>
      <c r="D43" s="180">
        <v>2856.28</v>
      </c>
      <c r="E43" s="177"/>
      <c r="F43" s="178">
        <f>D43*E43</f>
        <v>0</v>
      </c>
    </row>
    <row r="44" spans="1:6" ht="204.75">
      <c r="A44" s="91" t="s">
        <v>159</v>
      </c>
      <c r="B44" s="94" t="s">
        <v>158</v>
      </c>
      <c r="C44" s="93"/>
      <c r="D44" s="92"/>
      <c r="E44" s="84"/>
      <c r="F44" s="83"/>
    </row>
    <row r="45" spans="1:6" ht="15.75">
      <c r="A45" s="88"/>
      <c r="B45" s="87" t="s">
        <v>157</v>
      </c>
      <c r="C45" s="86" t="s">
        <v>50</v>
      </c>
      <c r="D45" s="180">
        <v>1</v>
      </c>
      <c r="E45" s="177"/>
      <c r="F45" s="178">
        <f>D45*E45</f>
        <v>0</v>
      </c>
    </row>
    <row r="46" spans="1:6" ht="189" customHeight="1">
      <c r="A46" s="91" t="s">
        <v>156</v>
      </c>
      <c r="B46" s="90" t="s">
        <v>155</v>
      </c>
      <c r="C46" s="86"/>
      <c r="D46" s="85"/>
      <c r="E46" s="84"/>
      <c r="F46" s="83"/>
    </row>
    <row r="47" spans="1:6" ht="15.75">
      <c r="A47" s="88"/>
      <c r="B47" s="87" t="s">
        <v>154</v>
      </c>
      <c r="C47" s="86" t="s">
        <v>50</v>
      </c>
      <c r="D47" s="180">
        <v>2</v>
      </c>
      <c r="E47" s="177"/>
      <c r="F47" s="178">
        <f>D47*E47</f>
        <v>0</v>
      </c>
    </row>
    <row r="48" spans="1:6" ht="15.75">
      <c r="A48" s="238" t="s">
        <v>267</v>
      </c>
      <c r="B48" s="239"/>
      <c r="C48" s="239"/>
      <c r="D48" s="240"/>
      <c r="E48" s="84"/>
      <c r="F48" s="83">
        <f>SUM(F29:F47)</f>
        <v>0</v>
      </c>
    </row>
    <row r="49" spans="1:6" ht="15.75">
      <c r="A49" s="88"/>
      <c r="B49" s="87"/>
      <c r="C49" s="86"/>
      <c r="D49" s="85"/>
      <c r="E49" s="84"/>
      <c r="F49" s="83"/>
    </row>
    <row r="50" spans="1:6" ht="15.75">
      <c r="A50" s="88"/>
      <c r="B50" s="158" t="s">
        <v>248</v>
      </c>
      <c r="C50" s="86"/>
      <c r="D50" s="85"/>
      <c r="E50" s="84"/>
      <c r="F50" s="83"/>
    </row>
    <row r="51" spans="1:6" ht="15.75">
      <c r="A51" s="160" t="s">
        <v>93</v>
      </c>
      <c r="B51" s="82" t="s">
        <v>249</v>
      </c>
      <c r="C51" s="81" t="s">
        <v>50</v>
      </c>
      <c r="D51" s="183">
        <v>1</v>
      </c>
      <c r="E51" s="182"/>
      <c r="F51" s="181">
        <f>D51*E51</f>
        <v>0</v>
      </c>
    </row>
    <row r="52" spans="1:6" ht="15.75">
      <c r="A52" s="217" t="s">
        <v>268</v>
      </c>
      <c r="B52" s="218"/>
      <c r="C52" s="218"/>
      <c r="D52" s="219"/>
      <c r="E52" s="76"/>
      <c r="F52" s="159">
        <f>F51</f>
        <v>0</v>
      </c>
    </row>
    <row r="53" spans="1:6" ht="15.75">
      <c r="A53" s="80"/>
      <c r="B53" s="79"/>
      <c r="C53" s="78"/>
      <c r="D53" s="77"/>
      <c r="E53" s="77"/>
      <c r="F53" s="77"/>
    </row>
    <row r="54" spans="1:6">
      <c r="A54" s="122" t="s">
        <v>208</v>
      </c>
      <c r="B54" s="123" t="s">
        <v>211</v>
      </c>
      <c r="C54" s="124"/>
      <c r="D54" s="124"/>
      <c r="E54" s="125"/>
      <c r="F54" s="137">
        <f>F13</f>
        <v>0</v>
      </c>
    </row>
    <row r="55" spans="1:6">
      <c r="A55" s="122" t="s">
        <v>210</v>
      </c>
      <c r="B55" s="123" t="s">
        <v>229</v>
      </c>
      <c r="C55" s="124"/>
      <c r="D55" s="124"/>
      <c r="E55" s="125"/>
      <c r="F55" s="138">
        <f>F20</f>
        <v>0</v>
      </c>
    </row>
    <row r="56" spans="1:6">
      <c r="A56" s="122" t="s">
        <v>212</v>
      </c>
      <c r="B56" s="123" t="s">
        <v>230</v>
      </c>
      <c r="C56" s="124"/>
      <c r="D56" s="124"/>
      <c r="E56" s="125"/>
      <c r="F56" s="137">
        <f>F25</f>
        <v>0</v>
      </c>
    </row>
    <row r="57" spans="1:6">
      <c r="A57" s="150" t="s">
        <v>226</v>
      </c>
      <c r="B57" s="155" t="s">
        <v>231</v>
      </c>
      <c r="C57" s="156"/>
      <c r="D57" s="156"/>
      <c r="E57" s="157"/>
      <c r="F57" s="151">
        <f>F48</f>
        <v>0</v>
      </c>
    </row>
    <row r="58" spans="1:6">
      <c r="A58" s="122" t="s">
        <v>227</v>
      </c>
      <c r="B58" s="123" t="s">
        <v>254</v>
      </c>
      <c r="C58" s="124"/>
      <c r="D58" s="124"/>
      <c r="E58" s="125"/>
      <c r="F58" s="137">
        <f>F52</f>
        <v>0</v>
      </c>
    </row>
    <row r="59" spans="1:6">
      <c r="A59" s="214" t="s">
        <v>263</v>
      </c>
      <c r="B59" s="215"/>
      <c r="C59" s="215"/>
      <c r="D59" s="215"/>
      <c r="E59" s="216"/>
      <c r="F59" s="152">
        <f>SUM(F54:F57)</f>
        <v>0</v>
      </c>
    </row>
  </sheetData>
  <mergeCells count="12">
    <mergeCell ref="A59:E59"/>
    <mergeCell ref="E4:E5"/>
    <mergeCell ref="F4:F5"/>
    <mergeCell ref="D4:D5"/>
    <mergeCell ref="A4:A5"/>
    <mergeCell ref="B4:B5"/>
    <mergeCell ref="C4:C5"/>
    <mergeCell ref="A52:D52"/>
    <mergeCell ref="A13:D13"/>
    <mergeCell ref="A20:D20"/>
    <mergeCell ref="A25:D25"/>
    <mergeCell ref="A48:D4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B2:H33"/>
  <sheetViews>
    <sheetView tabSelected="1" workbookViewId="0">
      <selection activeCell="N27" sqref="N27"/>
    </sheetView>
  </sheetViews>
  <sheetFormatPr defaultRowHeight="15"/>
  <cols>
    <col min="1" max="1" width="6.5703125" customWidth="1"/>
    <col min="7" max="7" width="27.85546875" customWidth="1"/>
    <col min="8" max="8" width="38.28515625" customWidth="1"/>
  </cols>
  <sheetData>
    <row r="2" spans="2:8" ht="15.75">
      <c r="B2" s="139"/>
      <c r="C2" s="140"/>
      <c r="D2" s="140"/>
      <c r="E2" s="140"/>
      <c r="F2" s="141"/>
      <c r="G2" s="142" t="s">
        <v>232</v>
      </c>
      <c r="H2" s="143"/>
    </row>
    <row r="3" spans="2:8" ht="15.75">
      <c r="B3" s="222" t="s">
        <v>233</v>
      </c>
      <c r="C3" s="222"/>
      <c r="D3" s="222"/>
      <c r="E3" s="222"/>
      <c r="F3" s="222"/>
      <c r="G3" s="222"/>
      <c r="H3" s="222"/>
    </row>
    <row r="4" spans="2:8" ht="15.75">
      <c r="B4" s="222"/>
      <c r="C4" s="222"/>
      <c r="D4" s="222"/>
      <c r="E4" s="222"/>
      <c r="F4" s="222"/>
      <c r="G4" s="222"/>
      <c r="H4" s="144" t="s">
        <v>234</v>
      </c>
    </row>
    <row r="5" spans="2:8" ht="15.75">
      <c r="B5" s="223" t="s">
        <v>203</v>
      </c>
      <c r="C5" s="223"/>
      <c r="D5" s="223"/>
      <c r="E5" s="223"/>
      <c r="F5" s="223"/>
      <c r="G5" s="223"/>
      <c r="H5" s="184"/>
    </row>
    <row r="6" spans="2:8" ht="15.75">
      <c r="B6" s="145" t="s">
        <v>235</v>
      </c>
      <c r="C6" s="146"/>
      <c r="D6" s="146"/>
      <c r="E6" s="146"/>
      <c r="F6" s="146"/>
      <c r="G6" s="147"/>
      <c r="H6" s="185"/>
    </row>
    <row r="7" spans="2:8" ht="15.75">
      <c r="B7" s="145" t="s">
        <v>236</v>
      </c>
      <c r="C7" s="146"/>
      <c r="D7" s="146"/>
      <c r="E7" s="146"/>
      <c r="F7" s="146"/>
      <c r="G7" s="147"/>
      <c r="H7" s="185"/>
    </row>
    <row r="8" spans="2:8" ht="15.75">
      <c r="B8" s="145" t="s">
        <v>237</v>
      </c>
      <c r="C8" s="146"/>
      <c r="D8" s="146"/>
      <c r="E8" s="146"/>
      <c r="F8" s="146"/>
      <c r="G8" s="147"/>
      <c r="H8" s="185"/>
    </row>
    <row r="9" spans="2:8" ht="15.75">
      <c r="B9" s="224" t="s">
        <v>238</v>
      </c>
      <c r="C9" s="225"/>
      <c r="D9" s="225"/>
      <c r="E9" s="225"/>
      <c r="F9" s="226"/>
      <c r="G9" s="227"/>
      <c r="H9" s="184">
        <f>SUM(H6:H8)</f>
        <v>0</v>
      </c>
    </row>
    <row r="10" spans="2:8" ht="15.75">
      <c r="B10" s="223" t="s">
        <v>239</v>
      </c>
      <c r="C10" s="223"/>
      <c r="D10" s="223"/>
      <c r="E10" s="223"/>
      <c r="F10" s="223"/>
      <c r="G10" s="223"/>
      <c r="H10" s="184"/>
    </row>
    <row r="11" spans="2:8" ht="15.75">
      <c r="B11" s="220" t="s">
        <v>235</v>
      </c>
      <c r="C11" s="221"/>
      <c r="D11" s="221"/>
      <c r="E11" s="221"/>
      <c r="F11" s="221"/>
      <c r="G11" s="147"/>
      <c r="H11" s="185"/>
    </row>
    <row r="12" spans="2:8" ht="15.75">
      <c r="B12" s="220" t="s">
        <v>236</v>
      </c>
      <c r="C12" s="221"/>
      <c r="D12" s="221"/>
      <c r="E12" s="221"/>
      <c r="F12" s="221"/>
      <c r="G12" s="147"/>
      <c r="H12" s="185"/>
    </row>
    <row r="13" spans="2:8" ht="15.75">
      <c r="B13" s="148" t="s">
        <v>237</v>
      </c>
      <c r="C13" s="149"/>
      <c r="D13" s="149"/>
      <c r="E13" s="149"/>
      <c r="F13" s="149"/>
      <c r="G13" s="147"/>
      <c r="H13" s="185"/>
    </row>
    <row r="14" spans="2:8" ht="15.75">
      <c r="B14" s="224" t="s">
        <v>240</v>
      </c>
      <c r="C14" s="225"/>
      <c r="D14" s="225"/>
      <c r="E14" s="225"/>
      <c r="F14" s="228"/>
      <c r="G14" s="226"/>
      <c r="H14" s="184">
        <f>SUM(H11:H13)</f>
        <v>0</v>
      </c>
    </row>
    <row r="15" spans="2:8" ht="15.75">
      <c r="B15" s="223" t="s">
        <v>219</v>
      </c>
      <c r="C15" s="223"/>
      <c r="D15" s="223"/>
      <c r="E15" s="223"/>
      <c r="F15" s="223"/>
      <c r="G15" s="223"/>
      <c r="H15" s="184"/>
    </row>
    <row r="16" spans="2:8" ht="15.75">
      <c r="B16" s="220" t="s">
        <v>235</v>
      </c>
      <c r="C16" s="221"/>
      <c r="D16" s="221"/>
      <c r="E16" s="221"/>
      <c r="F16" s="221"/>
      <c r="G16" s="147"/>
      <c r="H16" s="185"/>
    </row>
    <row r="17" spans="2:8" ht="15.75">
      <c r="B17" s="220" t="s">
        <v>241</v>
      </c>
      <c r="C17" s="221"/>
      <c r="D17" s="221"/>
      <c r="E17" s="221"/>
      <c r="F17" s="221"/>
      <c r="G17" s="147"/>
      <c r="H17" s="185"/>
    </row>
    <row r="18" spans="2:8" ht="15.75">
      <c r="B18" s="220" t="s">
        <v>242</v>
      </c>
      <c r="C18" s="221"/>
      <c r="D18" s="221"/>
      <c r="E18" s="221"/>
      <c r="F18" s="221"/>
      <c r="G18" s="147"/>
      <c r="H18" s="185"/>
    </row>
    <row r="19" spans="2:8" ht="15.75">
      <c r="B19" s="220" t="s">
        <v>243</v>
      </c>
      <c r="C19" s="221"/>
      <c r="D19" s="221"/>
      <c r="E19" s="221"/>
      <c r="F19" s="221"/>
      <c r="G19" s="147"/>
      <c r="H19" s="185"/>
    </row>
    <row r="20" spans="2:8" ht="15.75">
      <c r="B20" s="220" t="s">
        <v>244</v>
      </c>
      <c r="C20" s="221"/>
      <c r="D20" s="221"/>
      <c r="E20" s="221"/>
      <c r="F20" s="221"/>
      <c r="G20" s="147"/>
      <c r="H20" s="185"/>
    </row>
    <row r="21" spans="2:8" ht="15.75">
      <c r="B21" s="220" t="s">
        <v>245</v>
      </c>
      <c r="C21" s="221"/>
      <c r="D21" s="221"/>
      <c r="E21" s="221"/>
      <c r="F21" s="221"/>
      <c r="G21" s="147"/>
      <c r="H21" s="185"/>
    </row>
    <row r="22" spans="2:8" ht="15.75">
      <c r="B22" s="224" t="s">
        <v>246</v>
      </c>
      <c r="C22" s="225"/>
      <c r="D22" s="225"/>
      <c r="E22" s="225"/>
      <c r="F22" s="228"/>
      <c r="G22" s="226"/>
      <c r="H22" s="184">
        <f>SUM(H16:H21)</f>
        <v>0</v>
      </c>
    </row>
    <row r="23" spans="2:8" ht="15.75">
      <c r="B23" s="223" t="s">
        <v>255</v>
      </c>
      <c r="C23" s="223"/>
      <c r="D23" s="223"/>
      <c r="E23" s="223"/>
      <c r="F23" s="223"/>
      <c r="G23" s="223"/>
      <c r="H23" s="184"/>
    </row>
    <row r="24" spans="2:8" ht="15.75">
      <c r="B24" s="220" t="s">
        <v>247</v>
      </c>
      <c r="C24" s="221"/>
      <c r="D24" s="221"/>
      <c r="E24" s="221"/>
      <c r="F24" s="221"/>
      <c r="G24" s="147"/>
      <c r="H24" s="185"/>
    </row>
    <row r="25" spans="2:8" ht="15.75">
      <c r="B25" s="224" t="s">
        <v>256</v>
      </c>
      <c r="C25" s="225"/>
      <c r="D25" s="225"/>
      <c r="E25" s="225"/>
      <c r="F25" s="228"/>
      <c r="G25" s="226"/>
      <c r="H25" s="184">
        <f>H24</f>
        <v>0</v>
      </c>
    </row>
    <row r="26" spans="2:8" ht="15.75">
      <c r="B26" s="223" t="s">
        <v>257</v>
      </c>
      <c r="C26" s="223"/>
      <c r="D26" s="223"/>
      <c r="E26" s="223"/>
      <c r="F26" s="223"/>
      <c r="G26" s="223"/>
      <c r="H26" s="184"/>
    </row>
    <row r="27" spans="2:8" ht="15.75">
      <c r="B27" s="220" t="s">
        <v>199</v>
      </c>
      <c r="C27" s="221"/>
      <c r="D27" s="221"/>
      <c r="E27" s="221"/>
      <c r="F27" s="221"/>
      <c r="G27" s="147"/>
      <c r="H27" s="185"/>
    </row>
    <row r="28" spans="2:8" ht="15.75">
      <c r="B28" s="220" t="s">
        <v>192</v>
      </c>
      <c r="C28" s="221"/>
      <c r="D28" s="221"/>
      <c r="E28" s="221"/>
      <c r="F28" s="221"/>
      <c r="G28" s="147"/>
      <c r="H28" s="185"/>
    </row>
    <row r="29" spans="2:8" ht="15.75">
      <c r="B29" s="148" t="s">
        <v>185</v>
      </c>
      <c r="C29" s="149"/>
      <c r="D29" s="149"/>
      <c r="E29" s="149"/>
      <c r="F29" s="149"/>
      <c r="G29" s="147"/>
      <c r="H29" s="185"/>
    </row>
    <row r="30" spans="2:8" ht="15.75">
      <c r="B30" s="148" t="s">
        <v>153</v>
      </c>
      <c r="C30" s="149"/>
      <c r="D30" s="149"/>
      <c r="E30" s="149"/>
      <c r="F30" s="149"/>
      <c r="G30" s="147"/>
      <c r="H30" s="185"/>
    </row>
    <row r="31" spans="2:8" ht="15.75">
      <c r="B31" s="162" t="s">
        <v>269</v>
      </c>
      <c r="C31" s="149"/>
      <c r="D31" s="149"/>
      <c r="E31" s="149"/>
      <c r="F31" s="149"/>
      <c r="G31" s="147"/>
      <c r="H31" s="185"/>
    </row>
    <row r="32" spans="2:8" ht="15.75">
      <c r="B32" s="224" t="s">
        <v>258</v>
      </c>
      <c r="C32" s="225"/>
      <c r="D32" s="225"/>
      <c r="E32" s="225"/>
      <c r="F32" s="228"/>
      <c r="G32" s="226"/>
      <c r="H32" s="184">
        <f>SUM(H27:H31)</f>
        <v>0</v>
      </c>
    </row>
    <row r="33" spans="2:8" ht="18.75">
      <c r="B33" s="229" t="s">
        <v>259</v>
      </c>
      <c r="C33" s="230"/>
      <c r="D33" s="230"/>
      <c r="E33" s="230"/>
      <c r="F33" s="230"/>
      <c r="G33" s="231"/>
      <c r="H33" s="186">
        <f>H9+H14+H22+H25+H32</f>
        <v>0</v>
      </c>
    </row>
  </sheetData>
  <mergeCells count="29">
    <mergeCell ref="B33:G33"/>
    <mergeCell ref="B32:E32"/>
    <mergeCell ref="F32:G32"/>
    <mergeCell ref="B24:F24"/>
    <mergeCell ref="B25:E25"/>
    <mergeCell ref="F25:G25"/>
    <mergeCell ref="B26:G26"/>
    <mergeCell ref="B27:F27"/>
    <mergeCell ref="B28:F28"/>
    <mergeCell ref="B23:G23"/>
    <mergeCell ref="B17:F17"/>
    <mergeCell ref="B18:F18"/>
    <mergeCell ref="B19:F19"/>
    <mergeCell ref="B20:F20"/>
    <mergeCell ref="B21:F21"/>
    <mergeCell ref="B22:E22"/>
    <mergeCell ref="F22:G22"/>
    <mergeCell ref="B16:F16"/>
    <mergeCell ref="B3:H3"/>
    <mergeCell ref="B4:G4"/>
    <mergeCell ref="B5:G5"/>
    <mergeCell ref="B9:E9"/>
    <mergeCell ref="F9:G9"/>
    <mergeCell ref="B10:G10"/>
    <mergeCell ref="B11:F11"/>
    <mergeCell ref="B12:F12"/>
    <mergeCell ref="B14:E14"/>
    <mergeCell ref="F14:G14"/>
    <mergeCell ref="B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Građevina-PSS</vt:lpstr>
      <vt:lpstr>Građevina-Perimetarski put</vt:lpstr>
      <vt:lpstr>Odvodnjavanje</vt:lpstr>
      <vt:lpstr>Markacija</vt:lpstr>
      <vt:lpstr>Ograda</vt:lpstr>
      <vt:lpstr>Rekapitulacija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Mihajlo Djordjevic</dc:creator>
  <cp:lastModifiedBy>Korisnik10</cp:lastModifiedBy>
  <dcterms:created xsi:type="dcterms:W3CDTF">2021-02-09T08:28:02Z</dcterms:created>
  <dcterms:modified xsi:type="dcterms:W3CDTF">2021-05-19T18:11:35Z</dcterms:modified>
</cp:coreProperties>
</file>