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ABAVKE 2026\GLAVAŠEV PARK\"/>
    </mc:Choice>
  </mc:AlternateContent>
  <xr:revisionPtr revIDLastSave="0" documentId="13_ncr:1_{98B1416D-CE9A-414D-8F07-42D55B90DE58}" xr6:coauthVersionLast="47" xr6:coauthVersionMax="47" xr10:uidLastSave="{00000000-0000-0000-0000-000000000000}"/>
  <bookViews>
    <workbookView xWindow="-120" yWindow="-120" windowWidth="29040" windowHeight="15990" firstSheet="1" activeTab="7" xr2:uid="{00000000-000D-0000-FFFF-FFFF00000000}"/>
  </bookViews>
  <sheets>
    <sheet name="Saobraćajnica" sheetId="38" r:id="rId1"/>
    <sheet name="Teh.pros." sheetId="33" r:id="rId2"/>
    <sheet name="Voda u parku" sheetId="34" r:id="rId3"/>
    <sheet name="Fekalna kanalizacija u parku" sheetId="36" r:id="rId4"/>
    <sheet name="Zalivni sistem" sheetId="37" r:id="rId5"/>
    <sheet name="EE Instalacije" sheetId="41" r:id="rId6"/>
    <sheet name="Spoljnouredjenje" sheetId="40" r:id="rId7"/>
    <sheet name="rekapitulacija svega" sheetId="21" r:id="rId8"/>
  </sheets>
  <definedNames>
    <definedName name="Excel_BuiltIn_Print_Area" localSheetId="0">Saobraćajnica!$B$1:$G$163</definedName>
    <definedName name="II._ZIDARSKI_RADOVI" localSheetId="3">#REF!</definedName>
    <definedName name="II._ZIDARSKI_RADOVI" localSheetId="1">#REF!</definedName>
    <definedName name="II._ZIDARSKI_RADOVI" localSheetId="2">#REF!</definedName>
    <definedName name="II._ZIDARSKI_RADOVI" localSheetId="4">#REF!</definedName>
    <definedName name="II._ZIDARSKI_RADOVI">#REF!</definedName>
    <definedName name="_xlnm.Print_Area" localSheetId="5">'EE Instalacije'!$A$1:$F$96</definedName>
    <definedName name="_xlnm.Print_Area" localSheetId="3">'Fekalna kanalizacija u parku'!$A$1:$H$67</definedName>
    <definedName name="_xlnm.Print_Area" localSheetId="7">'rekapitulacija svega'!$A$1:$H$14</definedName>
    <definedName name="_xlnm.Print_Area" localSheetId="0">Saobraćajnica!$B$1:$G$93</definedName>
    <definedName name="_xlnm.Print_Area" localSheetId="6">Spoljnouredjenje!$A$1:$H$187</definedName>
    <definedName name="_xlnm.Print_Area" localSheetId="1">'Teh.pros.'!$A$1:$H$42</definedName>
    <definedName name="_xlnm.Print_Area" localSheetId="2">'Voda u parku'!$A$1:$H$61</definedName>
    <definedName name="_xlnm.Print_Area" localSheetId="4">'Zalivni sistem'!$A$1:$H$51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9" i="41" l="1"/>
  <c r="F78" i="41"/>
  <c r="F75" i="41"/>
  <c r="F74" i="41"/>
  <c r="F73" i="41"/>
  <c r="F72" i="41"/>
  <c r="F71" i="41"/>
  <c r="F68" i="41"/>
  <c r="F67" i="41"/>
  <c r="F64" i="41"/>
  <c r="F63" i="41"/>
  <c r="F62" i="41"/>
  <c r="F61" i="41"/>
  <c r="F50" i="41"/>
  <c r="F49" i="41"/>
  <c r="F48" i="41"/>
  <c r="F47" i="41"/>
  <c r="F46" i="41"/>
  <c r="F45" i="41"/>
  <c r="F44" i="41"/>
  <c r="F43" i="41"/>
  <c r="F42" i="41"/>
  <c r="F39" i="41"/>
  <c r="F38" i="41"/>
  <c r="F37" i="41"/>
  <c r="F36" i="41"/>
  <c r="F35" i="41"/>
  <c r="F34" i="41"/>
  <c r="F33" i="41"/>
  <c r="F32" i="41"/>
  <c r="F31" i="41"/>
  <c r="F30" i="41"/>
  <c r="F28" i="41"/>
  <c r="F27" i="41"/>
  <c r="F26" i="41"/>
  <c r="F25" i="41"/>
  <c r="F24" i="41"/>
  <c r="F20" i="41"/>
  <c r="F19" i="41"/>
  <c r="F17" i="41"/>
  <c r="F16" i="41"/>
  <c r="F15" i="41"/>
  <c r="F14" i="41"/>
  <c r="F13" i="41"/>
  <c r="F12" i="41"/>
  <c r="F11" i="41"/>
  <c r="F10" i="41"/>
  <c r="F9" i="41"/>
  <c r="F8" i="41"/>
  <c r="F80" i="41" l="1"/>
  <c r="F87" i="41" s="1"/>
  <c r="F76" i="41"/>
  <c r="F86" i="41" s="1"/>
  <c r="F69" i="41"/>
  <c r="F85" i="41" s="1"/>
  <c r="F65" i="41"/>
  <c r="F84" i="41" s="1"/>
  <c r="F51" i="41"/>
  <c r="F56" i="41" s="1"/>
  <c r="F40" i="41"/>
  <c r="F55" i="41" s="1"/>
  <c r="F57" i="41" s="1"/>
  <c r="F92" i="41" s="1"/>
  <c r="F22" i="41"/>
  <c r="F54" i="41" s="1"/>
  <c r="F88" i="41" l="1"/>
  <c r="F93" i="41" s="1"/>
  <c r="F94" i="41" s="1"/>
  <c r="H8" i="21" s="1"/>
  <c r="F186" i="40"/>
  <c r="B186" i="40"/>
  <c r="F185" i="40"/>
  <c r="B185" i="40"/>
  <c r="F184" i="40"/>
  <c r="B184" i="40"/>
  <c r="F183" i="40"/>
  <c r="B183" i="40"/>
  <c r="F181" i="40"/>
  <c r="F180" i="40"/>
  <c r="B180" i="40"/>
  <c r="B179" i="40"/>
  <c r="B178" i="40"/>
  <c r="B175" i="40"/>
  <c r="H173" i="40"/>
  <c r="E173" i="40"/>
  <c r="F173" i="40" s="1"/>
  <c r="F172" i="40"/>
  <c r="H171" i="40"/>
  <c r="E171" i="40"/>
  <c r="F171" i="40" s="1"/>
  <c r="F170" i="40"/>
  <c r="H169" i="40"/>
  <c r="E168" i="40"/>
  <c r="F168" i="40" s="1"/>
  <c r="H167" i="40"/>
  <c r="E166" i="40"/>
  <c r="F166" i="40" s="1"/>
  <c r="H165" i="40"/>
  <c r="E165" i="40"/>
  <c r="F165" i="40" s="1"/>
  <c r="E164" i="40"/>
  <c r="F164" i="40" s="1"/>
  <c r="B161" i="40"/>
  <c r="H159" i="40"/>
  <c r="E159" i="40"/>
  <c r="F159" i="40" s="1"/>
  <c r="H156" i="40"/>
  <c r="F156" i="40"/>
  <c r="E155" i="40"/>
  <c r="F155" i="40" s="1"/>
  <c r="H154" i="40"/>
  <c r="F154" i="40"/>
  <c r="E153" i="40"/>
  <c r="F153" i="40" s="1"/>
  <c r="H152" i="40"/>
  <c r="F152" i="40"/>
  <c r="E151" i="40"/>
  <c r="F151" i="40" s="1"/>
  <c r="H150" i="40"/>
  <c r="E150" i="40"/>
  <c r="F150" i="40" s="1"/>
  <c r="E149" i="40"/>
  <c r="F149" i="40" s="1"/>
  <c r="H148" i="40"/>
  <c r="F148" i="40"/>
  <c r="F147" i="40"/>
  <c r="H146" i="40"/>
  <c r="E146" i="40"/>
  <c r="F146" i="40" s="1"/>
  <c r="E145" i="40"/>
  <c r="F145" i="40" s="1"/>
  <c r="H144" i="40"/>
  <c r="F144" i="40"/>
  <c r="F143" i="40"/>
  <c r="H142" i="40"/>
  <c r="F142" i="40"/>
  <c r="F141" i="40"/>
  <c r="H140" i="40"/>
  <c r="E139" i="40"/>
  <c r="F139" i="40" s="1"/>
  <c r="H138" i="40"/>
  <c r="E137" i="40"/>
  <c r="F137" i="40" s="1"/>
  <c r="H136" i="40"/>
  <c r="E136" i="40"/>
  <c r="F136" i="40" s="1"/>
  <c r="E135" i="40"/>
  <c r="F135" i="40" s="1"/>
  <c r="H131" i="40"/>
  <c r="H132" i="40" s="1"/>
  <c r="H184" i="40" s="1"/>
  <c r="E127" i="40"/>
  <c r="F127" i="40" s="1"/>
  <c r="H126" i="40"/>
  <c r="H125" i="40"/>
  <c r="H124" i="40"/>
  <c r="H123" i="40"/>
  <c r="B120" i="40"/>
  <c r="B182" i="40" s="1"/>
  <c r="H119" i="40"/>
  <c r="H120" i="40" s="1"/>
  <c r="H182" i="40" s="1"/>
  <c r="F119" i="40"/>
  <c r="F120" i="40" s="1"/>
  <c r="B114" i="40"/>
  <c r="B181" i="40" s="1"/>
  <c r="H113" i="40"/>
  <c r="F113" i="40"/>
  <c r="H111" i="40"/>
  <c r="F111" i="40"/>
  <c r="H107" i="40"/>
  <c r="F107" i="40"/>
  <c r="H105" i="40"/>
  <c r="F105" i="40"/>
  <c r="H101" i="40"/>
  <c r="F101" i="40"/>
  <c r="H96" i="40"/>
  <c r="F96" i="40"/>
  <c r="H94" i="40"/>
  <c r="F94" i="40"/>
  <c r="H92" i="40"/>
  <c r="F92" i="40"/>
  <c r="H90" i="40"/>
  <c r="F90" i="40"/>
  <c r="H86" i="40"/>
  <c r="F86" i="40"/>
  <c r="H84" i="40"/>
  <c r="F84" i="40"/>
  <c r="H82" i="40"/>
  <c r="F82" i="40"/>
  <c r="H80" i="40"/>
  <c r="F80" i="40"/>
  <c r="H78" i="40"/>
  <c r="F78" i="40"/>
  <c r="H76" i="40"/>
  <c r="F76" i="40"/>
  <c r="H74" i="40"/>
  <c r="F74" i="40"/>
  <c r="H72" i="40"/>
  <c r="F72" i="40"/>
  <c r="H70" i="40"/>
  <c r="F70" i="40"/>
  <c r="H68" i="40"/>
  <c r="F68" i="40"/>
  <c r="H66" i="40"/>
  <c r="F66" i="40"/>
  <c r="F114" i="40" s="1"/>
  <c r="E132" i="40" s="1"/>
  <c r="F132" i="40" s="1"/>
  <c r="B60" i="40"/>
  <c r="H59" i="40"/>
  <c r="F59" i="40"/>
  <c r="H56" i="40"/>
  <c r="F56" i="40"/>
  <c r="H53" i="40"/>
  <c r="E53" i="40"/>
  <c r="F53" i="40" s="1"/>
  <c r="H51" i="40"/>
  <c r="E51" i="40"/>
  <c r="F51" i="40" s="1"/>
  <c r="H49" i="40"/>
  <c r="E49" i="40"/>
  <c r="F49" i="40" s="1"/>
  <c r="H47" i="40"/>
  <c r="E47" i="40"/>
  <c r="F47" i="40" s="1"/>
  <c r="H45" i="40"/>
  <c r="E45" i="40"/>
  <c r="F45" i="40" s="1"/>
  <c r="H43" i="40"/>
  <c r="F43" i="40"/>
  <c r="H40" i="40"/>
  <c r="E40" i="40"/>
  <c r="F40" i="40" s="1"/>
  <c r="H38" i="40"/>
  <c r="E38" i="40"/>
  <c r="F38" i="40" s="1"/>
  <c r="H33" i="40"/>
  <c r="F33" i="40"/>
  <c r="H30" i="40"/>
  <c r="F30" i="40"/>
  <c r="H27" i="40"/>
  <c r="F27" i="40"/>
  <c r="H20" i="40"/>
  <c r="E20" i="40"/>
  <c r="F20" i="40" s="1"/>
  <c r="E19" i="40"/>
  <c r="F19" i="40" s="1"/>
  <c r="H18" i="40"/>
  <c r="E18" i="40"/>
  <c r="F18" i="40" s="1"/>
  <c r="E17" i="40"/>
  <c r="F17" i="40" s="1"/>
  <c r="H16" i="40"/>
  <c r="E16" i="40"/>
  <c r="F16" i="40" s="1"/>
  <c r="E15" i="40"/>
  <c r="F15" i="40" s="1"/>
  <c r="H14" i="40"/>
  <c r="E14" i="40"/>
  <c r="F14" i="40" s="1"/>
  <c r="E13" i="40"/>
  <c r="F13" i="40" s="1"/>
  <c r="H12" i="40"/>
  <c r="E12" i="40"/>
  <c r="F12" i="40" s="1"/>
  <c r="E11" i="40"/>
  <c r="F11" i="40" s="1"/>
  <c r="H10" i="40"/>
  <c r="E10" i="40"/>
  <c r="F10" i="40" s="1"/>
  <c r="E9" i="40"/>
  <c r="F9" i="40" s="1"/>
  <c r="H8" i="40"/>
  <c r="E8" i="40"/>
  <c r="F8" i="40" s="1"/>
  <c r="E7" i="40"/>
  <c r="F7" i="40" s="1"/>
  <c r="H6" i="40"/>
  <c r="E6" i="40"/>
  <c r="F6" i="40" s="1"/>
  <c r="E5" i="40"/>
  <c r="F5" i="40" s="1"/>
  <c r="G78" i="38"/>
  <c r="G76" i="38"/>
  <c r="G75" i="38"/>
  <c r="E70" i="38"/>
  <c r="G70" i="38" s="1"/>
  <c r="G69" i="38"/>
  <c r="G64" i="38"/>
  <c r="G63" i="38"/>
  <c r="G62" i="38"/>
  <c r="E57" i="38"/>
  <c r="G57" i="38" s="1"/>
  <c r="G55" i="38"/>
  <c r="G54" i="38"/>
  <c r="G48" i="38"/>
  <c r="G49" i="38" s="1"/>
  <c r="F89" i="38" s="1"/>
  <c r="E45" i="38"/>
  <c r="G45" i="38" s="1"/>
  <c r="G44" i="38"/>
  <c r="G41" i="38"/>
  <c r="G40" i="38"/>
  <c r="G39" i="38"/>
  <c r="G37" i="38"/>
  <c r="G36" i="38"/>
  <c r="E34" i="38"/>
  <c r="G34" i="38" s="1"/>
  <c r="E33" i="38"/>
  <c r="G33" i="38" s="1"/>
  <c r="G29" i="38"/>
  <c r="G28" i="38"/>
  <c r="G27" i="38"/>
  <c r="E26" i="38"/>
  <c r="E30" i="38" s="1"/>
  <c r="G30" i="38" s="1"/>
  <c r="G23" i="38"/>
  <c r="G22" i="38"/>
  <c r="G21" i="38"/>
  <c r="G20" i="38"/>
  <c r="G19" i="38"/>
  <c r="G18" i="38"/>
  <c r="G17" i="38"/>
  <c r="G16" i="38"/>
  <c r="G15" i="38"/>
  <c r="G14" i="38"/>
  <c r="G13" i="38"/>
  <c r="G12" i="38"/>
  <c r="G11" i="38"/>
  <c r="G10" i="38"/>
  <c r="G9" i="38"/>
  <c r="G8" i="38"/>
  <c r="H22" i="33"/>
  <c r="H20" i="33"/>
  <c r="H14" i="33"/>
  <c r="H12" i="33"/>
  <c r="H114" i="40" l="1"/>
  <c r="H181" i="40" s="1"/>
  <c r="H127" i="40"/>
  <c r="H183" i="40" s="1"/>
  <c r="G46" i="38"/>
  <c r="F88" i="38" s="1"/>
  <c r="F34" i="40"/>
  <c r="F179" i="40" s="1"/>
  <c r="H34" i="40"/>
  <c r="H179" i="40" s="1"/>
  <c r="G79" i="38"/>
  <c r="F90" i="38" s="1"/>
  <c r="H161" i="40"/>
  <c r="H185" i="40" s="1"/>
  <c r="H60" i="40"/>
  <c r="H180" i="40" s="1"/>
  <c r="F21" i="40"/>
  <c r="F178" i="40" s="1"/>
  <c r="H21" i="40"/>
  <c r="H178" i="40" s="1"/>
  <c r="G24" i="38"/>
  <c r="F85" i="38" s="1"/>
  <c r="G42" i="38"/>
  <c r="F87" i="38" s="1"/>
  <c r="H175" i="40"/>
  <c r="H186" i="40" s="1"/>
  <c r="F161" i="40"/>
  <c r="F182" i="40" s="1"/>
  <c r="G26" i="38"/>
  <c r="G31" i="38" s="1"/>
  <c r="F86" i="38" s="1"/>
  <c r="H43" i="37"/>
  <c r="H42" i="37"/>
  <c r="H37" i="37"/>
  <c r="H45" i="36"/>
  <c r="H43" i="36"/>
  <c r="H41" i="36"/>
  <c r="H39" i="36"/>
  <c r="D19" i="36"/>
  <c r="D12" i="36"/>
  <c r="H8" i="36"/>
  <c r="H23" i="34"/>
  <c r="H22" i="34"/>
  <c r="D15" i="34"/>
  <c r="D13" i="34"/>
  <c r="D17" i="34" s="1"/>
  <c r="D11" i="34"/>
  <c r="H9" i="34"/>
  <c r="H8" i="34"/>
  <c r="F175" i="40" l="1"/>
  <c r="H187" i="40"/>
  <c r="H9" i="21" s="1"/>
  <c r="F91" i="38"/>
  <c r="H3" i="21" s="1"/>
  <c r="D21" i="36"/>
  <c r="H21" i="36" s="1"/>
  <c r="H46" i="37"/>
  <c r="H45" i="37"/>
  <c r="H44" i="37"/>
  <c r="H41" i="37"/>
  <c r="H40" i="37"/>
  <c r="H39" i="37"/>
  <c r="H38" i="37"/>
  <c r="H36" i="37"/>
  <c r="H35" i="37"/>
  <c r="H34" i="37"/>
  <c r="H31" i="37"/>
  <c r="H30" i="37"/>
  <c r="H29" i="37"/>
  <c r="H28" i="37"/>
  <c r="H27" i="37"/>
  <c r="H24" i="37"/>
  <c r="H23" i="37"/>
  <c r="H22" i="37"/>
  <c r="H21" i="37"/>
  <c r="D14" i="37"/>
  <c r="D16" i="37" s="1"/>
  <c r="H16" i="37" s="1"/>
  <c r="D12" i="37"/>
  <c r="H12" i="37" s="1"/>
  <c r="H10" i="37"/>
  <c r="H8" i="37"/>
  <c r="H6" i="37"/>
  <c r="H61" i="36"/>
  <c r="H55" i="36"/>
  <c r="H51" i="36"/>
  <c r="H49" i="36"/>
  <c r="H36" i="36"/>
  <c r="H31" i="36"/>
  <c r="H29" i="36"/>
  <c r="H27" i="36"/>
  <c r="H25" i="36"/>
  <c r="H19" i="36"/>
  <c r="H17" i="36"/>
  <c r="H15" i="36"/>
  <c r="H12" i="36"/>
  <c r="H10" i="36"/>
  <c r="H9" i="36"/>
  <c r="H51" i="34"/>
  <c r="H49" i="34"/>
  <c r="H47" i="34"/>
  <c r="H42" i="34"/>
  <c r="H40" i="34"/>
  <c r="H37" i="34"/>
  <c r="H36" i="34"/>
  <c r="H35" i="34"/>
  <c r="H34" i="34"/>
  <c r="H30" i="34"/>
  <c r="H29" i="34"/>
  <c r="H28" i="34"/>
  <c r="H27" i="34"/>
  <c r="D26" i="34"/>
  <c r="H26" i="34" s="1"/>
  <c r="H25" i="34"/>
  <c r="H17" i="34"/>
  <c r="H15" i="34"/>
  <c r="H13" i="34"/>
  <c r="H11" i="34"/>
  <c r="H33" i="33"/>
  <c r="H31" i="33"/>
  <c r="H30" i="33"/>
  <c r="D24" i="33"/>
  <c r="H18" i="33"/>
  <c r="H8" i="33"/>
  <c r="H6" i="33"/>
  <c r="H24" i="33" l="1"/>
  <c r="H38" i="33" s="1"/>
  <c r="H40" i="33" s="1"/>
  <c r="H4" i="21" s="1"/>
  <c r="H16" i="33"/>
  <c r="H65" i="36"/>
  <c r="H67" i="36" s="1"/>
  <c r="H6" i="21" s="1"/>
  <c r="H59" i="34"/>
  <c r="H61" i="34" s="1"/>
  <c r="H5" i="21" s="1"/>
  <c r="H14" i="37"/>
  <c r="H49" i="37" s="1"/>
  <c r="H51" i="37" s="1"/>
  <c r="H7" i="21" s="1"/>
  <c r="H10" i="21" l="1"/>
  <c r="H12" i="2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Query1" description="Connection to the 'Query1' query in the workbook." type="5" refreshedVersion="0" background="1">
    <dbPr connection="Provider=Microsoft.Mashup.OleDb.1;Data Source=$Workbook$;Location=Query1;Extended Properties=&quot;&quot;" command="SELECT * FROM [Query1]"/>
  </connection>
  <connection id="2" xr16:uid="{00000000-0015-0000-FFFF-FFFF01000000}" keepAlive="1" name="Query - ПИВ" description="Connection to the 'ПИВ' query in the workbook." type="5" refreshedVersion="0" background="1">
    <dbPr connection="Provider=Microsoft.Mashup.OleDb.1;Data Source=$Workbook$;Location=ПИВ;Extended Properties=&quot;&quot;" command="SELECT * FROM [ПИВ]"/>
  </connection>
</connections>
</file>

<file path=xl/sharedStrings.xml><?xml version="1.0" encoding="utf-8"?>
<sst xmlns="http://schemas.openxmlformats.org/spreadsheetml/2006/main" count="1099" uniqueCount="562">
  <si>
    <t>kom</t>
  </si>
  <si>
    <t>x</t>
  </si>
  <si>
    <t>=</t>
  </si>
  <si>
    <t>1</t>
  </si>
  <si>
    <t>2</t>
  </si>
  <si>
    <t>3</t>
  </si>
  <si>
    <t>4</t>
  </si>
  <si>
    <t>5</t>
  </si>
  <si>
    <t>6</t>
  </si>
  <si>
    <t>III</t>
  </si>
  <si>
    <t>IV</t>
  </si>
  <si>
    <t>I</t>
  </si>
  <si>
    <t>II</t>
  </si>
  <si>
    <t>V</t>
  </si>
  <si>
    <t>m3</t>
  </si>
  <si>
    <t>m2</t>
  </si>
  <si>
    <t xml:space="preserve">REKAPITULACIJA SVIH RADOVA </t>
  </si>
  <si>
    <t>REKONSTRUKCIJA FEKALNE KANALIZACIONE MREŽE U PARKU</t>
  </si>
  <si>
    <t>ZALIVNI SISTEM PARKA</t>
  </si>
  <si>
    <t>PE T-komad DN32/32</t>
  </si>
  <si>
    <t xml:space="preserve">DN 32mm </t>
  </si>
  <si>
    <t xml:space="preserve">DN 40mm </t>
  </si>
  <si>
    <t>PE Q-komad DN32 90°</t>
  </si>
  <si>
    <t>PE Q-komad DN40 90°</t>
  </si>
  <si>
    <t>PE T-komad DN32/40</t>
  </si>
  <si>
    <t>REKONSTRUKCIJA VODOVODNE MREŽE U PARKU</t>
  </si>
  <si>
    <t>PE T-komad DN32/20</t>
  </si>
  <si>
    <t xml:space="preserve">DN 50mm </t>
  </si>
  <si>
    <t>ком.</t>
  </si>
  <si>
    <t>ком</t>
  </si>
  <si>
    <t>пауш.</t>
  </si>
  <si>
    <t>Земљани радови</t>
  </si>
  <si>
    <t>Затрпавање око објекта земљом из ископа. Обрачун по м³.</t>
  </si>
  <si>
    <t>Бетонски радови</t>
  </si>
  <si>
    <t>Попуњавање мањих оштећења у бетонским елементима у слоју дебљине 7- 12 мм двокомпонентним полимернимцементним материјалом Изолит РЕПАРАТОР АДВАНЦЕ или сличним. Масу за уградњу припремити мешањем прашкасте и течне компоненте, а према_x000D_
упутству произвођача. Припремљену смесу нанети глетелицом или шпахтлом преко чисте, чврсте и овлажене бетонске подлоге, у свему према упутству произвођача. У цену урачунати и потребну количину Изолит везе прајмера којом је пре уградње материјала потребно премазати подлогу ради ојачања атхезије, а такође у свему према упутству произвођача. Обрачун по м².</t>
  </si>
  <si>
    <t>Браварски радови</t>
  </si>
  <si>
    <t>Набавка, транспорт и монтажа металних двокрилних врата са заштитом од приступа неовлашћеним лицима, са антикорозивним премазом.  Обрачун по комаду.</t>
  </si>
  <si>
    <t>Димензије 1.60мx2,20м.</t>
  </si>
  <si>
    <t>Димензије 0.80мx2,00м.</t>
  </si>
  <si>
    <t xml:space="preserve">РЕКАПИТУЛАЦИЈА ГРАЂЕВИНСКИХ РАДОВА </t>
  </si>
  <si>
    <t>УКУПНА ВРЕДНОСТ РАДОВА</t>
  </si>
  <si>
    <t>УКУПНО:</t>
  </si>
  <si>
    <t>Машински ископ земље 2 и 3 категорије за полагање цевовода и шахти са подграђивањем. _x000D_
Позиција обухвата и претходно машинско скидање хумуса у слоју од 20цм са одлагањем на привремену депонију ради каснијег хумузирања. У цену ове позиције урачунати све радове на ископу, подгради рова. Обрачун по м3 ископане земље.</t>
  </si>
  <si>
    <t>м3</t>
  </si>
  <si>
    <t>канализационе шахте</t>
  </si>
  <si>
    <t>Планирање дна рова са тачношћу од  +/- 2 цм према пројектованој нивелети. Обрачун по м2 испланиране површине.</t>
  </si>
  <si>
    <t>Набавка, транспорт и разастирање песка дуж рова крупноће зрна до 4мм, 10цм испод цеви, око цеви и 10цм изнад цеви са финим планирањем горње површине и уградњом песка са набијањем у слојевима.  Обрачун по м3 уграђеног песка.</t>
  </si>
  <si>
    <t>Утовар, одвоз и истовар вишка земље на депонију или локацију коју одреди надлежни орган а до удаљености од око 5км. Обрачун по м3 одвежене земље.</t>
  </si>
  <si>
    <t>Набавка, транспорт и израда бетонске подлоге димензија 1,5 x 1,5 м, од армираног бетона МВ 20, дебљине 20 цм, за постављање шахти, у дну шахта одрадити кинету. _x000D_
Обрачун по м³  уграђене подлоге.</t>
  </si>
  <si>
    <t>Набавка материјала, транспорт и уградња типских АБ префабрикованих прстенова, кружног попречног пречника 100цм, висине 50 цм и дебљине зида 10 цм. Спојеве прстенова обрадити водонепропусним малтером. Обрачун по метру.</t>
  </si>
  <si>
    <t>Набавка материјала, транспорт и уградња типских АБ бетонских , префабрикованих, конусних прстенова, унутрашњег пречника  600/1000 мм, висине 0,60 м._x000D_
Обрачун по комаду.</t>
  </si>
  <si>
    <t xml:space="preserve">Набавка материјала, транспорт и израда завршних прстенова шахти за уградњу поклопца у нивоу терена, од армираног бетона  МВ30, димензија 1,5 х 1,5 х 0,2 м, са кружним отвором пречника  0,6 м, заједно са оплатом и арматуром.У цену урачуната потребна оплата, арматура и неговање бетона. Обрачун по комаду уграђеног завршног прстена.  </t>
  </si>
  <si>
    <t>Монтажерски радови</t>
  </si>
  <si>
    <t>м'</t>
  </si>
  <si>
    <t>Набавка, транспорт и монтажа пвц канализационих цеви и одговарајућих фазонских комада. Спољну мрежу поставити у ровове на постељицу од песка д=10цм. Обрачун по м.</t>
  </si>
  <si>
    <t xml:space="preserve"> ПВЦ цев Ø110 </t>
  </si>
  <si>
    <t>Набавка, транспорт и уградња кружног шахт поклопца са дубоким рамом, пречника 60цм и носивисти  250 кН, у горњи прстен шахта. Обрачун по комаду.</t>
  </si>
  <si>
    <t>Остали радови</t>
  </si>
  <si>
    <t>Пробно хидрауличко испитивање цевовода - водоводна мрежа. Обрачун по м.</t>
  </si>
  <si>
    <t>Дезинфекција цевовода у свему према техничким условима -водоводна мрежа. Обрачун по м'.</t>
  </si>
  <si>
    <t>Геодетски снимак и елаборате подземних_x000D_
инсталација. Обрачун паушално.</t>
  </si>
  <si>
    <t>Елаборат геодетских радова за подземне_x000D_
инсталације за изведен објекат. Обрачун паушално.</t>
  </si>
  <si>
    <t>пауш</t>
  </si>
  <si>
    <t>Набавка, транспорт и  уградња траке за обележавање са металним деловима, са поруком "Упозорење Водоводне цеви". Боја траке за обележавање: жута, боја поруке: црна. Обрачун по м'</t>
  </si>
  <si>
    <t>м</t>
  </si>
  <si>
    <t>м2</t>
  </si>
  <si>
    <t xml:space="preserve">ПРЕДМЕР РАДОВА НА РЕКОНСТРУКЦИЈИ ВОДОВОДНЕ МРЕЖЕ У ПАРКУ  </t>
  </si>
  <si>
    <t>Набавка, транспорт, истовар, разношење дуж рова, спуштање у ров и монтажа  цеви у свему према техничким прописима и препорукама произвођача. ПЕХД-цеви ДН 110мм   ПН10, СРПС-ЕН 12201. Радни притисак 20˚Ц/ПН10, за пијаћу воду, отпорне на УВ-зраке и температуре од -30˚Ц до +60˚Ц, означене плавом бојом, произвођач, тип, радни притисак и датум производње утиснути на свакој цеви. Фактор сигурности ц=1.25. Спецификација по ДИН 8074/8075, .  Обрачун по м' уграђеног цевовода.</t>
  </si>
  <si>
    <t>Набавка, испорука и уградња арматуре и фазонских комада од ПЕ материјала. Обрачун по комаду.</t>
  </si>
  <si>
    <t>ЕФ Q комад 90 ДН110</t>
  </si>
  <si>
    <t>електорфузиона спојница без граничника  ДН90</t>
  </si>
  <si>
    <t xml:space="preserve">_x000D_
ЕФ СА седло ДН110/90_x000D_
</t>
  </si>
  <si>
    <t>Фриатец вентил ДН 90</t>
  </si>
  <si>
    <t>WФ ЕФ Н комад ДН 90</t>
  </si>
  <si>
    <t>телескопска гарнитура са уличном капом</t>
  </si>
  <si>
    <t>Набавка, испорука и уградња арматуре и фазонских комада од нодуларног (дуктилног) лива који одговарају стандарду ДИН ЕН 545; димензије прирубница и отвори према ЕН 1092-2, ПН 12; заједно са вијцима и наврткама, подлошкама и заптивкама. Заштита: унутршњи и сполјашњи епокси слој мин. 250 миц. И арматура и фазонски комади морају да буду од европског произвођача који поседује сертификате ИСО9001 и 14001. Предност ће имати понуда која садржи и арматуру и фазонски комади од истог произвођача.</t>
  </si>
  <si>
    <t>Фазонски комади</t>
  </si>
  <si>
    <t>Надземни против пожарни хидрант ДН 80</t>
  </si>
  <si>
    <t>Т комад ДН 100/100</t>
  </si>
  <si>
    <t>фланш адаптер ДН 110</t>
  </si>
  <si>
    <t>туљак  са летећом прирубницом ДН 80/90</t>
  </si>
  <si>
    <t>Затварачи:Набавка, транспорт и монтажа засуна са уградбеном гарнитуром и уличном ливеногвозденом капом (ГГ250) Кратак, ПН 12, ДИН 3352/П4, димензије одговарају према ЕН 558-1 ГР14-кратакт (ДИН 3202-Ф4) димензије прирубница и бушење према ЕН 1092-2 ПН 12 (ДИН 28605 / ДИН 2501), кућиште и поклопац од дуктилног лива ЕН-ГЈС-400-18 према ЕН 1563 (ГГГ 400- ДИН 1693), флуидизовани слој епокси премаза - и сполја према ДИН 30677-П2 према тесту квалитета захтеви РАЛ-Qуалитy Марк 662, клин од  нодуларног лива ЕН-ГЈС-400-18 према ЕН 1563 (ГГГ 400-ДИН 1693), унутрашња заштита од корозије,  заливено вулканизираним ЕПДМ сполја, са одводном рупом, са челичним телескопским вретеном (мин. оцене квалитета 1.4021-X20Цр13), валјани навој, завртњи заштићени од корозије урањањем и заливањем   воском и заптивком поклопца. Вођица вретена заштићена од воде и прлјавштине сполја бришућим прстеном.  уклјучујући завртње, навртке, подлошке и заптивке за следеће пречнике. Обрачун по комаду секторског вентила ДН100.</t>
  </si>
  <si>
    <t>Израда подземног катастра после полагања и испитивања цевовода, а пре затрпавања (водоводна мрежа) . Обрачун по м.</t>
  </si>
  <si>
    <t>РЕКАПИТУЛАЦИЈА  РАДОВА НА РЕКОНСТРУКЦИЈИ ВОДОВОДНЕ МРЕЖЕ У ПАРКУ</t>
  </si>
  <si>
    <t>канализација-цевовод</t>
  </si>
  <si>
    <t xml:space="preserve">Набавка материјала, транспорт и тампон слоја од шљунка природне гранулације д=20цм испод шахти и око шахти. Обрачун по м3 уграђеног шљунка.  </t>
  </si>
  <si>
    <t>Набавка, транспорт, разношење гранулисаног материјала, природног порекла, изнад цеви и постелјице од песка, са разастирањем, планирањем и квашењем  и набијањем до потребне збијености. Захтевани степен збијености треба да износи МС=50 МПа, проверава се кружном плочом д=30 цм, један узорак на сваких 80 м рова. Обрачун по м3.</t>
  </si>
  <si>
    <t>Набавка и монтажа ливено-гвоздених пењалица, типа ДИН 1212. У шахтове уградити пењалице на сваких 30цм, смакнуте од осе за по 5цм, наизменично лево и десно. Обрачун по комаду.</t>
  </si>
  <si>
    <t>Израда подземног катастра после полагања и испитивања цевовода, а пре затрпавања ( канализациона мрежа) . Обрачун по м.</t>
  </si>
  <si>
    <t>Извошење преспајања постојећих прикључака на новопројектовану мрежу. У цену улази сав потребан рад и материјал. Обрачун по комаду.</t>
  </si>
  <si>
    <t xml:space="preserve">РЕКАПИТУЛАЦИЈА РАДОВА НА РЕКОНСТРУКЦИЈИ ФЕКАЛНЕ КАНАЛИЗАЦИОНЕ МРЕЖЕ У ПАРКУ </t>
  </si>
  <si>
    <t xml:space="preserve">ПРЕДМЕР РАДОВА НА ЗАЛИВНОМ СИСТЕМУ ПАРКА </t>
  </si>
  <si>
    <t>Набавка, транспорт, разношење гранулисаног материјала, природног порекла, изнад цеви и постелјице од песка изнад (у зони испод саобраћајница потпуно затрпавање рова гранулисаним материјалом), са разастирањем, планирањем и квашењем  и набијањем до потребне збијености. Захтевани степен збијености треба да износи МС=50 МПа, проверава се кружном плочом д=30 цм, један узорак на сваких 80 м рова. Обрачун по м3 уграђеног материјала.</t>
  </si>
  <si>
    <t>Затрпавање рова пробраном земљом из ископа са набијањем у слојевима. Обрачун по м3 уграђеног материјала.</t>
  </si>
  <si>
    <t>Набавка, транспорт, истовар, разношење дуж рова, спуштање у ров и монтажа  цеви у свему према техничким прописима и препорукама произвођача. ПЕХД-цеви   ПН10, СРПС-ЕН 12201. Радни притисак 20˚Ц/ПН10, за пијаћу воду, отпорне на УВ-зраке и температуре од -30˚Ц до +60˚Ц, означене плавом бојом, произвођач, тип, радни притисак и датум производње утиснути на свакој цеви. Фактор сигурности ц=1.25. Спецификација по ДИН 8074/8075, .  Обрачун по м' уграђеног цевовода.</t>
  </si>
  <si>
    <t>Набавка, испорука и уградња арматуре, опреме и фазонских комада за заливни систем. Обрачун по комаду.</t>
  </si>
  <si>
    <t>Поп-уп ротор 5004 ПЦ, 10 цм, дизна 3.0</t>
  </si>
  <si>
    <t>Спирална спојница 3/4"М x навојно колено</t>
  </si>
  <si>
    <t>НЕW ОБУЈМИЦА ОЈАЦАНА 25x1/2"</t>
  </si>
  <si>
    <t>Спирална спојница 1/2"М x навојно колено</t>
  </si>
  <si>
    <t>Спојна црево СПX, ролна 30 м</t>
  </si>
  <si>
    <t xml:space="preserve">Батерија алкална 9В </t>
  </si>
  <si>
    <t>САХТ КУТИЈА 10</t>
  </si>
  <si>
    <t>Пумпни агрегат за заливање ЕБАРА МАТРИX 10-5/22 Хyдровисион Београд или одговарајући.</t>
  </si>
  <si>
    <t>РЕКАПИТУЛАЦИЈА ЗАЛИВНОГ СИСТЕМА</t>
  </si>
  <si>
    <t>Машински ископ земље 2 и 3 категорије за полагање  цевовода  са подграђивањем. _x000D_
Позиција обухвата и претходно машинско скидање хумуса у слоју од 20цм са одлагањем на привремену депонију ради каснијег хумузирања. У цену ове позиције урачунати све радове на ископу, подгради рова. Обрачун по м3 ископане земље.</t>
  </si>
  <si>
    <t xml:space="preserve"> главни вод прикључка</t>
  </si>
  <si>
    <t>хидранска мрежа</t>
  </si>
  <si>
    <t>водовод-цевовод</t>
  </si>
  <si>
    <t xml:space="preserve">ПРЕДМЕР РАДОВА ВОДОВОДНЕ И КАНАЛИЗАЦИОНЕ  МРЕЖЕ ЧЕСМЕ У ПАРКУ </t>
  </si>
  <si>
    <t>Набавка, транспорт и уграђивање цеви одговарајућег фитинга. Након монтаже извршити испитивање мреже на притисак од 10 бара.У цену урачунати и саб потребан фитинг за повезивање . Обрачун по м.</t>
  </si>
  <si>
    <t>ПЕ- НД25</t>
  </si>
  <si>
    <t>Набавка, транспорт и уградња спољне чесме. Након монтаже извршити испитивање на притисак .У цену урачунати и саб потребан фитинг за повезивање.  Обрачун по ком.</t>
  </si>
  <si>
    <t xml:space="preserve">Повезивање водоводне мреже за чесму у техничкој просторији. У цену урачунати и сав потребан фитинг за спајање- Обрачун паушал. </t>
  </si>
  <si>
    <t>паушал</t>
  </si>
  <si>
    <t>Повезивање канализационе мреже чесме у глану канализациону шахту. У цену урачунти, пробијање за цеви,   штевовање и крпљење цеметнима латером након постављања цеви. Обрачун паушал.</t>
  </si>
  <si>
    <t>Кап по кап црево</t>
  </si>
  <si>
    <t>Hunter crevo swing joint</t>
  </si>
  <si>
    <t>Управљачка јединица Hunter 14zona</t>
  </si>
  <si>
    <t>Подземни кабл 5*1,5</t>
  </si>
  <si>
    <t>Подземни кабл 3*1,5</t>
  </si>
  <si>
    <t xml:space="preserve"> Ел.маг.вентил цол''</t>
  </si>
  <si>
    <t>Насипање земљом из ископа, изнад цеви и постељице од песка, са разастирањем, планирањем и квашењем  и набијањем до потребне збијености. Захтевани степен збијености треба да износи МС=50 МПа, проверава се кружном плочом д=30 цм, један узорак на сваких 80 м рова. Обрачун по м3 уграђеног материјала.</t>
  </si>
  <si>
    <t>Изолација техничке просторије са спољне стране са 1 слојем Кондора 4 са слојем стиродура д=5цм . У цену урачунати све потребне радње и пратећи материјал.  Обрачун по м²._x000D_</t>
  </si>
  <si>
    <t>Разни радови</t>
  </si>
  <si>
    <t>Зидарско кречење зидова и плафона техничке просторије.У цену урачунати све потребне радње и пратећи материјал.  Обрачун по м²._x000D_</t>
  </si>
  <si>
    <t>Унутрашње малтерисање  зидова и плафона техничке просторије продужним малтером у два слоја са предхидним прскањем зидова цементним шприцом.У цену урачунати све потребне радње и пратећи материјал.  Обрачун по м²._x000D_</t>
  </si>
  <si>
    <t>Хидроизолациони пенетрациони премаз техничке просторије , у свему према упутству произвођача са свим потребним предрадњама и материјалом. Радити у више слојева тако да се обезбеди потпуна водонепропусност_x000D_ шахте. Обрачун по м2._x000D_</t>
  </si>
  <si>
    <t xml:space="preserve">Ископ  земље  3  категорије   техничку просторију ради израде спољне хидроизолације. Ископ   извести  према   пројекту   и   датим котама. Бочне стране правилно одсећи, а дно нивелисати. Ископану земљу  оставити ради враћања након израде хидроизолације. Обрачун по м³, мерено у збијеном стању на_x000D_
удаљеност до 5км. </t>
  </si>
  <si>
    <t>Набавка, транспорт и монтажа мобилних металних мердевина висине 1,5м. Обрачун по комаду.</t>
  </si>
  <si>
    <t>Израда цеметне кошуљице на поду техничке просторије дебљине 3-5 цм са завршном обрадом пердашењем, а у  свему према упутству произвођача са свим потребним предрадњама и материјалом.  Обрачун по м2._x000D_</t>
  </si>
  <si>
    <t>Завршна обрада подова, премаз стандардним самоливајући под ЕПОХУ, а у  свему према упутству произвођача са свим потребним предрадњама и материјалом.  Обрачун по м2._x000D_</t>
  </si>
  <si>
    <t>PREDMER RADOVA NA REKONSTRUKCIJI TEHNIČKE PROSTORIJE                                                                              GRAĐEVINSKI RADOVI</t>
  </si>
  <si>
    <t>REKONSTRUKCIJA TEHNICKE PROSTORIJE</t>
  </si>
  <si>
    <t>2.2.5.3. ПРЕДРАЧУН РАДОВА</t>
  </si>
  <si>
    <t>Главашев парк у Смедеревској Паланци</t>
  </si>
  <si>
    <t>2.2- Пројекат саобраћајнице</t>
  </si>
  <si>
    <t>бр.</t>
  </si>
  <si>
    <t>опис</t>
  </si>
  <si>
    <t>јед.</t>
  </si>
  <si>
    <t>количина</t>
  </si>
  <si>
    <t>јединична</t>
  </si>
  <si>
    <t xml:space="preserve"> укупно </t>
  </si>
  <si>
    <t>поз.</t>
  </si>
  <si>
    <t>радова</t>
  </si>
  <si>
    <t>мере</t>
  </si>
  <si>
    <t>цена</t>
  </si>
  <si>
    <t>динара</t>
  </si>
  <si>
    <t>1.Претходни радови</t>
  </si>
  <si>
    <t>1.1.</t>
  </si>
  <si>
    <t>Геодетско обележавање и обнављање трасе.</t>
  </si>
  <si>
    <t>m'</t>
  </si>
  <si>
    <t>1.2.</t>
  </si>
  <si>
    <t>Уклањање постојећег асфалтног застора са ивичњацима и свим елементима и слојевима подлоге и транспорт на депонију. Просечна дебљина d= 15cm</t>
  </si>
  <si>
    <t>m²</t>
  </si>
  <si>
    <t>1.3.</t>
  </si>
  <si>
    <t>Уклањање постојећих гранитних коцки 10х10х10 са утоваром и транспортом на депонију</t>
  </si>
  <si>
    <t>1.4.</t>
  </si>
  <si>
    <t>Демонтажа и уклањање постојећих  ђубријера за рециклажни отпад и транспорт на депонију.</t>
  </si>
  <si>
    <t>1.5.</t>
  </si>
  <si>
    <t>Уклањање самосталних клупа и транспорт на место које одреди Инвеститор.</t>
  </si>
  <si>
    <t>1.6.</t>
  </si>
  <si>
    <t xml:space="preserve">Уклањање бетонских жардињера и транспорт на место које одреди Инвеститор. </t>
  </si>
  <si>
    <t>1.7.</t>
  </si>
  <si>
    <t>Уклањање бетонског стола са клупама за шах.</t>
  </si>
  <si>
    <t>1.8.</t>
  </si>
  <si>
    <t>Рушење бетонских степеница и транспорт на депонију.</t>
  </si>
  <si>
    <t>m³</t>
  </si>
  <si>
    <t>1.9.</t>
  </si>
  <si>
    <t>Машински утовар и транспорт на депонију земљаног материјала из цвећњака- жардињера.</t>
  </si>
  <si>
    <t>1.10.</t>
  </si>
  <si>
    <t>Демонтажа и уклањање металне ограде анкерисане у бетонску подлогу висине 50 cm и транспорт на место које одреди Инвеститор.</t>
  </si>
  <si>
    <t>1.11.</t>
  </si>
  <si>
    <t>Уклањање постојећих информативних знакова са утоваром и транспортом на место које одреди Инвеститор.</t>
  </si>
  <si>
    <t>1.12.</t>
  </si>
  <si>
    <t>1.13.</t>
  </si>
  <si>
    <t>Рушење постојеће фонтане са свим  елементима, слојевима конструкције и свим инсталацијама  са површина предвиђених пројектом.</t>
  </si>
  <si>
    <t>1.14.</t>
  </si>
  <si>
    <t xml:space="preserve">Машинско опсецање ивица постојећег асфалта, ради уклапања. Позиција обухвата: опсецање, чишћење, утовар шута и транспорт на депонију. </t>
  </si>
  <si>
    <t>1.15.</t>
  </si>
  <si>
    <t>Ручни ископ земље за одређивање тачног положаја подземних инсталација.</t>
  </si>
  <si>
    <t>1.16.</t>
  </si>
  <si>
    <t xml:space="preserve">Заштита постојећих инсталација бетоном C25/30 (МB30) са МА Ø6mm, d=0,10m. </t>
  </si>
  <si>
    <t>свега 1:</t>
  </si>
  <si>
    <t xml:space="preserve">2.Доњи строј </t>
  </si>
  <si>
    <t>2.1.</t>
  </si>
  <si>
    <t>Машински ископ дела постојеће коловозне конструкције и материјала са утоваром и транспортом на депонију.</t>
  </si>
  <si>
    <t>2.2.</t>
  </si>
  <si>
    <t>Уређење постељице на пешачкој стази, Мs=30MPa</t>
  </si>
  <si>
    <t>2.3.</t>
  </si>
  <si>
    <t>Замена постељице шљунком или песком, d=30cm, уколико је Ms&lt; 30MPa или ЦБР&lt; 5%. Постићи минимално Ms= 30MPа.</t>
  </si>
  <si>
    <t>2.4.</t>
  </si>
  <si>
    <t>Набавка, транспорт и постављање геотекстила</t>
  </si>
  <si>
    <t>2.5.</t>
  </si>
  <si>
    <t>Машинско разастирање, планирање и збијање  ископаног материјала и земље  на депонији без ваљања.</t>
  </si>
  <si>
    <t>свега 2:</t>
  </si>
  <si>
    <t xml:space="preserve">3.Горњи строј </t>
  </si>
  <si>
    <t>3.1.</t>
  </si>
  <si>
    <t>Набавка, транспорт и уградња тампона од дробљеног каменог агрегата 0- 63mm (мин d=20cm, Мs=50MPa):</t>
  </si>
  <si>
    <t>3.2.</t>
  </si>
  <si>
    <t>Набавка, транспорт и уградња тампона од дробљеног каменог агрегата 0-31,5mm (d=10cm, Мs=60MPa):</t>
  </si>
  <si>
    <t>3.3.</t>
  </si>
  <si>
    <t xml:space="preserve">Набавка, транспорт и уградња сивих вибропресованих ивичњака у стандардно бетонско раме C16/ 20 на слоју чистоће d= 10cm. </t>
  </si>
  <si>
    <t>-</t>
  </si>
  <si>
    <t>8/ 20 (без надвишења у односу на бехатон)</t>
  </si>
  <si>
    <t>12/ 18</t>
  </si>
  <si>
    <t>3.4.</t>
  </si>
  <si>
    <t>d = 6 cm</t>
  </si>
  <si>
    <t>d = 8 cm</t>
  </si>
  <si>
    <t>3.5.</t>
  </si>
  <si>
    <t>Набавка, транспорт и уградња растер бетон- трава плоча d= 10cm, на слоју песка, фракције 4- 8mm, d= 5cm. Рупе попунити мешавином хумуса и семена траве по 50%. Заливати до ницања траве.</t>
  </si>
  <si>
    <t>свега 3:</t>
  </si>
  <si>
    <t>4. Бетонски и армирачки радови</t>
  </si>
  <si>
    <t>4.1.</t>
  </si>
  <si>
    <t>Изградња степеница бетоном С25/ 30 са потребном оплатом.</t>
  </si>
  <si>
    <t>4.2.</t>
  </si>
  <si>
    <t>Набавка, транспорт и постављање арматуре MA Q188 на степеницама.</t>
  </si>
  <si>
    <t>kg</t>
  </si>
  <si>
    <t>свега 4:</t>
  </si>
  <si>
    <t>5. Завршни и остали радови</t>
  </si>
  <si>
    <t>5.1.</t>
  </si>
  <si>
    <t>Геодетско снимање  изведеног објекта са предајом у катастар непокретности.</t>
  </si>
  <si>
    <t>свега 5:</t>
  </si>
  <si>
    <t>6. Паркинг</t>
  </si>
  <si>
    <t>6.1.</t>
  </si>
  <si>
    <t>Набавка и превоз до места постављања носача саобраћајног знака од челичне цеви Ø 60mm са PVC чепом, заштићена од корозије поступком топлог цинковања, дебљине цинка 60µ</t>
  </si>
  <si>
    <t>а.</t>
  </si>
  <si>
    <t>Једностубни цевни носач висине 3300 mm</t>
  </si>
  <si>
    <t>б.</t>
  </si>
  <si>
    <t>Једностубни цевни носач висине 3700 mm</t>
  </si>
  <si>
    <t>в.</t>
  </si>
  <si>
    <t>Постављање носача стандардног саобраћајног знака у претходно израђену стопу од бетона МБ15</t>
  </si>
  <si>
    <t>6.2.</t>
  </si>
  <si>
    <t xml:space="preserve">Набавка и превоз до места постављања саобраћајних знакова класе 1 рефлектујућих особина са свим елементима за причвршћивање за стуб са антиграфит фолијом (појачање, обујмице, завртњи, манжетне и др.) </t>
  </si>
  <si>
    <t>III-30, a=600mm</t>
  </si>
  <si>
    <t>IV-5, 600x300mm (Само на обележеним паркинг местима)</t>
  </si>
  <si>
    <t xml:space="preserve">IV-21, 600x300mm </t>
  </si>
  <si>
    <t>6.3.</t>
  </si>
  <si>
    <t xml:space="preserve">Набавка и превоз до места постављања саобраћајних знакова класе 2 рефлектујућих особина са свим елементима за причвршћивање за стуб са антиграфит фолијом (појачање, обујмице, завртњи, манжетне и др.) </t>
  </si>
  <si>
    <r>
      <t xml:space="preserve">II-2, </t>
    </r>
    <r>
      <rPr>
        <sz val="12"/>
        <rFont val="Aptos Narrow"/>
        <family val="2"/>
      </rPr>
      <t>Ø</t>
    </r>
    <r>
      <rPr>
        <sz val="12"/>
        <rFont val="Times New Roman"/>
        <family val="1"/>
        <charset val="238"/>
      </rPr>
      <t>600mm</t>
    </r>
  </si>
  <si>
    <t>6.4.</t>
  </si>
  <si>
    <t xml:space="preserve">Монтажа саобраћајног знака на носач знака </t>
  </si>
  <si>
    <t>6.5.</t>
  </si>
  <si>
    <t>Обележавање коловоза бојом ретрорефлектујућих особина са предходним чишћењем и одмашћивањем коловоза, размеравање бојених површина и фарбање коловоза. Цена обухвата и набавку и допрему боје и перле до места обележавања.</t>
  </si>
  <si>
    <t>косо паркинг место, бела боја</t>
  </si>
  <si>
    <t>паркинг место за возила особа са инвалидтетом, жута боја</t>
  </si>
  <si>
    <t>6.6.</t>
  </si>
  <si>
    <t>Набавка, превоз и монтажа стубића од гуменог гранулата, облика ваљка, пречника 70 mm и висине 650 mm, за спречавање нежељеног улажења возила у парк</t>
  </si>
  <si>
    <t>свега 6:</t>
  </si>
  <si>
    <t>НАПОМЕНА: Депонију обезбеђује извођач радова.</t>
  </si>
  <si>
    <t>Рекапитулација:</t>
  </si>
  <si>
    <t>1. Претходни радови-------------------------------------------------------------------------------</t>
  </si>
  <si>
    <t>2. Доњи строј------------------------------------------------------------------------------------------</t>
  </si>
  <si>
    <t>3. Горњи строј--------------------------------------------------------------------------------------</t>
  </si>
  <si>
    <t>4. Бетонски и армирачки радови--------------------------------------------------------------</t>
  </si>
  <si>
    <t>5. Завршни и остали pадови----------------------------------------------------------------------</t>
  </si>
  <si>
    <t>6. Паркинг----------------------------------------------------------------</t>
  </si>
  <si>
    <t>Укупно динара без ПДВ:</t>
  </si>
  <si>
    <t>4.6. 7.</t>
  </si>
  <si>
    <t>Red.
Broj</t>
  </si>
  <si>
    <t>Opis radova</t>
  </si>
  <si>
    <t>Jed. Mere.</t>
  </si>
  <si>
    <t>Količina</t>
  </si>
  <si>
    <t>Jedinična cena</t>
  </si>
  <si>
    <t>Iznos</t>
  </si>
  <si>
    <t xml:space="preserve"> RADOVI NA IZRADI JAVNE RASVETE</t>
  </si>
  <si>
    <t xml:space="preserve">Materijala i usluga za javno osvetljenje parkovskih  površina sa kandelaberskim stubovima </t>
  </si>
  <si>
    <t>A</t>
  </si>
  <si>
    <t>ELEKTRO MATERIJAL</t>
  </si>
  <si>
    <t>Niskonaponski kablovski vod PP00/A-4x16mm2</t>
  </si>
  <si>
    <t>m</t>
  </si>
  <si>
    <t>Niskonaponski kablovski vod PP00-3x1,5mm2</t>
  </si>
  <si>
    <t>Al plocice za oznaku kablova</t>
  </si>
  <si>
    <t>Čelični stub h=4m sa ugrađenom LED uličnom svetiljkom RoadLight Stratus RE488-80W-740, proizvođača OPPLE/LEgroup, namenjena je za osvetljenje saobraćajnica, parking prostora, industrijskih zona i javnih površina, sa naglaskom na energetsku efikasnost, pouzdanost i dug vek trajanja. Svetiljka koristi LED izvor ukupne snage 80 W, pri čemu emituje svetlosni fluks od približno 12.000 lm, što obezbeđuje visoku efikasnost od oko 150 lm/W. Boja svetla je 4000 K (neutralno bela), uz indeks reprodukcije boje CRI &gt; 70 Ra, koji omogućava prirodan prikaz boja i dobru vidljivost u noćnim uslovima.
Kućište svetiljke izrađeno je od livenog aluminijuma sa kvalitetnom praškasto sivo obradom (RAL 870-3), otpornom na koroziju i UV zračenje. Zaštitno staklo je kaljeno i UV stabilizovano, obezbeđujući visok stepen pouzdanosti u spoljašnjim uslovima. Svetiljka ima stepen zaštite IP66, što znači potpunu otpornost na prašinu i snažne mlazove vode, kao i mehaničku otpornost IK08. Svetiljka je testirana na otpornost užarenog provodnika (glow-wire test) do 850 °C, što dodatno potvrđuje njenu sigurnost.
Optički sistem pruža preciznu distribuciju svetla sa uglom snopa 143° × 70°, čime se postiže optimalna pokrivenost i minimalno rasipanje svetlosti van ciljne površine. Svetiljka se može montirati bočno (side entry) ili na vrh stuba (pole-top), pomoću univerzalnog adaptera koji omogućava instalaciju na stubove prečnika Ø 60–76 mm, uz mogućnost podešavanja ugla nagiba.
Predviđena je za rad u temperaturnom opsegu od –25 °C do +45 °C, sa životnim vekom L70 ≥ 100.000 sati i više od 100.000 ciklusa uključivanja/isključivanja, što značajno smanjuje troškove održavanja. Napajanje (drajver) je elektronsko, visokog faktora snage (PF ≥ 0,9) i niskih gubitaka, sa zaštitom od prenapona i termičkog opterećenja.
Svetiljka RoadLight Stratus RE488-80W-740 proizvođača OPPLE/LEgroup projektovana je u skladu sa važećim evropskim standardima i direktivama, poseduje CE oznaku i namenjena je zahtevnim spoljnim instalacijama gde su potrebni dug vek, pouzdan rad i visok kvalitet osvetljenja.</t>
  </si>
  <si>
    <t>PVC upozoravajuca traka</t>
  </si>
  <si>
    <t>PVC tvrda cev fi 100 mmx6m</t>
  </si>
  <si>
    <t>Traka Fe - Zn 25x4 mm</t>
  </si>
  <si>
    <t>Ukrsni komad SRPS N.B4.936</t>
  </si>
  <si>
    <t>Osigurač FRA 16/10 A</t>
  </si>
  <si>
    <t>Nabavka isporuka i ugradnja ormana javnog osvetljenja. Orman je od izolacionog materijala u zaštiti IP 65, orijentacionih dimenzija 400 x 600 x 200 mm postavljen u tehničkoj prostoriji sa ugrađenom sledećom opremom :</t>
  </si>
  <si>
    <t xml:space="preserve">Fid zaštitna sklopka 25/0,5A
Automatski osigurač B tipa nazivne struje 6A kom 2 
Automatski osigurač  C tipa nazivne struje 16A kom  3 
Kontaktor 25A,  220V . 
Digitalni uklopnik DBV 2006 
grebenasti prekidač 1-0-2, 16A  1p , 
Materijal potreban  za šemiranje ormana do njegove pune funkcionalnosti sa ispitivanjem 
Komplet povezan, montiran i pušten u rad orman RO JO </t>
  </si>
  <si>
    <t>Potreban prateći sitan materijal</t>
  </si>
  <si>
    <t>komp</t>
  </si>
  <si>
    <t>UKUPNO ELEKTRO MATERIJAL</t>
  </si>
  <si>
    <t>SVEGA POD A:</t>
  </si>
  <si>
    <t>B</t>
  </si>
  <si>
    <t xml:space="preserve">GRADJEVINSKI MATERIJAL i GRAĐEVINSKI RADOVI </t>
  </si>
  <si>
    <t xml:space="preserve">Ručni iskop zemlje III kategorije za prelaz preko puta na mestima postavljanja PVC cevi:-dimenzija 1,0m x  0,8  m                                                             </t>
  </si>
  <si>
    <t>Rucni iskop rova u zemlji III kategorije dimenzija 0,8mx0,4m</t>
  </si>
  <si>
    <t>Rucni iskop zemlje za temelje betonskih stubova dim 0.6x0.6x0.6 u zemlji III kategorije</t>
  </si>
  <si>
    <t xml:space="preserve">Betoniranje temelja za rasvetne nasadne stubove sa šalovanjem fiksiranjem otvora za stub i uvodnog PVC creva.Traka FeZn 25x4 prolazi kroz betonski temelj </t>
  </si>
  <si>
    <t>Isporuka i nasipanje  kablovskog rova peskom u sloju 2x10 cm- izrada kablovske posteljice-.</t>
  </si>
  <si>
    <t>Postavljanje cevi:</t>
  </si>
  <si>
    <t>tvrdih  PVC cevi fi 110 mm za prelaz preko ulice.</t>
  </si>
  <si>
    <t>Polaganje PVC upozoravajuće trake</t>
  </si>
  <si>
    <t>Razvlačenje i polaganje PVC štitnika</t>
  </si>
  <si>
    <t xml:space="preserve">Razvlačenje i polaganje pocinkovane trake  Fe Zn </t>
  </si>
  <si>
    <t>10</t>
  </si>
  <si>
    <t>Kontrola nabijenosti materijala u kablovskom rovu. Najmanja nabijenost je 62 % (SRPS,U.B1.036). Ili najmanji modul stišljivosti 250 N/mm²(SRPS.U.B1.146).</t>
  </si>
  <si>
    <t>kom.</t>
  </si>
  <si>
    <t>11</t>
  </si>
  <si>
    <t>Ručni utovar zemlje preostale od iskopa u vozilo sa ručnim istovarom na deponiji.</t>
  </si>
  <si>
    <t>12</t>
  </si>
  <si>
    <t>Prevoz zemlje preostale od iskopa i lomljenog betona i asfalta do deponije, udaljenosti do 10km.</t>
  </si>
  <si>
    <t>13</t>
  </si>
  <si>
    <t xml:space="preserve">Geodetsko obeležavanje položaja stubova prema priloženim koordinatama  </t>
  </si>
  <si>
    <t>14</t>
  </si>
  <si>
    <t xml:space="preserve">Geodetsko snimanje rova sa uplanjenjem </t>
  </si>
  <si>
    <t xml:space="preserve">UKUPNO GRADJEVINSKI MATERIJAL i RADOVI </t>
  </si>
  <si>
    <t>C</t>
  </si>
  <si>
    <t>ELEKTRO RADOVI</t>
  </si>
  <si>
    <t xml:space="preserve">Demontaža i uklanjanje postojećih stubova javne rasvete i mašinsko odnošenje stubova i zapisnička predaja investitoru  </t>
  </si>
  <si>
    <t>Raznošenje stubova duž trase sa podizanjem kandelaberskih stubova i fiksiranjem nasađivanjem stuba u prethodno pripremljen temelj</t>
  </si>
  <si>
    <t>Montaža ulične- parkovske  svetiljke  80W</t>
  </si>
  <si>
    <t xml:space="preserve">Izrada veza na aralditnoj ploči i na svetiljkama zajedno sa Al Cu  papučicama - 8 komada po stubu </t>
  </si>
  <si>
    <t>Izrada natpisnih pločica i postavljanje na kablovske završetke.</t>
  </si>
  <si>
    <r>
      <t>Polaganje kabla PP00/A- 4x16mm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 u vec iskopan rov  sa postavljanjem stitnika i pozor trake na odgovarajucoj visini u odnosu na kabl.</t>
    </r>
  </si>
  <si>
    <t>Izrada  galvanske veze na stubu za javno osvetljenje sa uzemljivačem bakarnim užetom  16 mm2, prema grafičkom prilogu.</t>
  </si>
  <si>
    <t>Provera zastite od indirektnog napona dodira i merenje otpora izolacije.</t>
  </si>
  <si>
    <t>UKUPNO ELEKTRO RADOVI JR</t>
  </si>
  <si>
    <t>REKAPITULACIJA JAVNA RASVETA</t>
  </si>
  <si>
    <t xml:space="preserve">GRADJEVINSKI MATERIJAL I GRAĐEVINSKI RADOVI </t>
  </si>
  <si>
    <t>ELEKTRO RADOVI JR</t>
  </si>
  <si>
    <t xml:space="preserve"> UKUPNO JAVNA RASVETA  BEZ PDV - A</t>
  </si>
  <si>
    <t>KABLOVI</t>
  </si>
  <si>
    <t xml:space="preserve">Isporuka  i  ugradnja   kabla  za napajanje objekta, kabl je  tipa PP00-A  4x16 mm².  Kabl  se  polaže od ormana mernog mesta  PMM1 do GRO u tehničkoj prostoriji. Iskop rova za polaganje kabla dat u građevinskim radovima </t>
  </si>
  <si>
    <t xml:space="preserve">Isporuka  i  ugradnja  metalnog plastificiranog sapa creva unutrašnjeg prečnika fi 20 mm </t>
  </si>
  <si>
    <t xml:space="preserve">Isporuka  i  ugradnja  razvodne PVC kutije dimenzija 80x80 x50  u zaštiti IP65 </t>
  </si>
  <si>
    <t xml:space="preserve">Isporuka  i  ugradnja   PNK regala  dimenzija 100 x 50 mm sa priborom za postavljanje  </t>
  </si>
  <si>
    <t>met</t>
  </si>
  <si>
    <t>INSTALACIJA   UTIČNICA  I RASVETE TEH. PROSTORIJE</t>
  </si>
  <si>
    <t xml:space="preserve">Isporuka  i   ugradnja monofazne  utičnice veličine OG u zaštiti IP 54 za montažu na zid  </t>
  </si>
  <si>
    <t xml:space="preserve">Isporuka  i   ugradnja LED svetiljke snage 18W u zaštiti IP 65 boja svetla 4000K.  </t>
  </si>
  <si>
    <t>D</t>
  </si>
  <si>
    <t xml:space="preserve">INSTALACIJA UZEMLJENJA </t>
  </si>
  <si>
    <t xml:space="preserve">Nabavka isporuka i montaža pocinkovane trake 25 x4 mm za izradu  temeljnog uzemljivača tehnićke prostorije. Plaća se po dužnom metru položene trake . </t>
  </si>
  <si>
    <t xml:space="preserve">Isporuka i ugradnja ukrsnih komada </t>
  </si>
  <si>
    <t xml:space="preserve">Nabavka isporuka i montaža pocinkovane trake 20 x3 mm  za izradu prstena za izjednačavaanje potencijala u tehničkoj prostoriji  na visini 0,5 metara od poda. U cenu uračunate i potpore za zid na rastojanju 1 metar. Plaća se po dužnom metru položene trake . </t>
  </si>
  <si>
    <t>ŠIP ormarić nadgradni sa bakarnom  šinom 20 x3 mm</t>
  </si>
  <si>
    <t xml:space="preserve">Povezivanje svih metalnih masa tehničke prostorije   na ŠIP  uzemljivač   provodnikom p/f 16 mm2 </t>
  </si>
  <si>
    <t>kompl.</t>
  </si>
  <si>
    <t xml:space="preserve">MERENJA I ISPITIVANJA INSTALACIJA </t>
  </si>
  <si>
    <t>Završna merenja i ispitivanja električnih i instalacija izjednačenja potencijala  njihova predaja investitoru.</t>
  </si>
  <si>
    <t>Izrada  projekta izvedenog stanja sa svim izmenama .</t>
  </si>
  <si>
    <t xml:space="preserve">UKUPNO MERENJA I ISPITIVANJA INSTALACIJA </t>
  </si>
  <si>
    <t xml:space="preserve">ZBIRNA REKAPITULACIJA ELEKTRORADOVA  NA OBJEKTU </t>
  </si>
  <si>
    <t>UKUPNO ( I + II ) BEZ PDV-a</t>
  </si>
  <si>
    <t>9.5.3 ПРЕДМЕР РАДОВА И ПРЕДРАЧУН ТРОШКОВА 
СПОЉНОГ УРЕЂЕЊА - ПЕЈЗАЖНЕ АРХИТЕКТУРЕ</t>
  </si>
  <si>
    <t>Главашев парк на к.п. 3216 К.О. Смедеревска Паланка</t>
  </si>
  <si>
    <t>БР.ПОЗ.</t>
  </si>
  <si>
    <t>ОПИС РАДОВА</t>
  </si>
  <si>
    <t>Јед.
Мере</t>
  </si>
  <si>
    <t>Количина</t>
  </si>
  <si>
    <t>Цена
(Eur)</t>
  </si>
  <si>
    <t>ИЗНОС
(Eur)</t>
  </si>
  <si>
    <t>01.000</t>
  </si>
  <si>
    <t>ПРИПРЕМНИ РАДОВИ</t>
  </si>
  <si>
    <t>01.001</t>
  </si>
  <si>
    <r>
      <t>Пренос пројекта на терен -</t>
    </r>
    <r>
      <rPr>
        <sz val="12"/>
        <rFont val="Times New Roman"/>
        <family val="1"/>
      </rPr>
      <t xml:space="preserve"> Позицијом је обухваћено обележавање трасе, сва геодетска мерења, тј. преношење података с пројекта на терен и обрнуто, осигурање и одржавање обележених ознака на терену за време грађења, односно до предаје радова Инвеститору. </t>
    </r>
  </si>
  <si>
    <t>Обрачун по m².</t>
  </si>
  <si>
    <t>01.002</t>
  </si>
  <si>
    <r>
      <t xml:space="preserve">Осигуравање и обезбеђивање градилишта - </t>
    </r>
    <r>
      <rPr>
        <sz val="12"/>
        <rFont val="Times New Roman"/>
        <family val="1"/>
      </rPr>
      <t xml:space="preserve">Позицијом је обухваћена набавка, транспорт и постављање градилишне ограде у складу са  ПРАВИЛНИКОМ О САДРЖАЈУ ЕЛАБОРАТА О УРЕЂЕЊУ ГРАДИЛИШТА ("Сл. гласник РС", бр.4/2025) </t>
    </r>
  </si>
  <si>
    <t>Обрачун по m'</t>
  </si>
  <si>
    <t>424</t>
  </si>
  <si>
    <t>01.003</t>
  </si>
  <si>
    <r>
      <t xml:space="preserve">Постављање градилишне табле - </t>
    </r>
    <r>
      <rPr>
        <sz val="12"/>
        <rFont val="Times New Roman"/>
        <family val="1"/>
      </rPr>
      <t>Позицијом је обухваћена израда, транспорт и постављање градилишне табле у складу са ПРАВИЛНИКОМ О ИЗГЛЕДУ, САДРЖИНИ И МЕСТУ ПОСТАВЉАЊА ГРАДИЛИШНЕ ТАБЛЕ (''Сл.гласник РС'', бр 97/2023)</t>
    </r>
    <r>
      <rPr>
        <b/>
        <sz val="12"/>
        <rFont val="Times New Roman"/>
        <family val="1"/>
      </rPr>
      <t>.</t>
    </r>
  </si>
  <si>
    <t xml:space="preserve">Обрачун је по комаду. </t>
  </si>
  <si>
    <t>01.004</t>
  </si>
  <si>
    <r>
      <t xml:space="preserve">Постављање контејнера - </t>
    </r>
    <r>
      <rPr>
        <sz val="12"/>
        <rFont val="Times New Roman"/>
        <family val="1"/>
      </rPr>
      <t>позицијом је обухваћена набавка, транспорт и постављање градилишног контејнера.</t>
    </r>
  </si>
  <si>
    <t>01.005</t>
  </si>
  <si>
    <r>
      <t xml:space="preserve">Постављање мобилног тоалета - </t>
    </r>
    <r>
      <rPr>
        <sz val="12"/>
        <rFont val="Times New Roman"/>
        <family val="1"/>
      </rPr>
      <t>позицијом је обухваћена набавка, транспорт и постављање мобилног тоалета за градилиште.</t>
    </r>
  </si>
  <si>
    <t>01.006</t>
  </si>
  <si>
    <t>Сеча стабала, утовар и одвоз на депонију</t>
  </si>
  <si>
    <t>33</t>
  </si>
  <si>
    <t>01.007</t>
  </si>
  <si>
    <t>Машинско вађење пањева, утовар и одвоз на депонију</t>
  </si>
  <si>
    <t>66</t>
  </si>
  <si>
    <t>01.008</t>
  </si>
  <si>
    <t>Сеча сувих грана и формирање крошње, утовар грана и одвоз на депонију</t>
  </si>
  <si>
    <t xml:space="preserve">Обрачун је по m³. </t>
  </si>
  <si>
    <t>02.000</t>
  </si>
  <si>
    <t>ЗЕМЉАНИ РАДОВИ</t>
  </si>
  <si>
    <t>02.001</t>
  </si>
  <si>
    <t>СКИДАЊЕ ПОВРШИНСКОГ СТЕРИЛНОГ СЛОЈА ЗЕМЉЕ</t>
  </si>
  <si>
    <t xml:space="preserve">Машинско скидање постојеће стерилне земље и шута на свим површинама које се озелењавају, у слоју од 10 cm дебљине, утовар и одвоз на депонију до 15 km  удаљености. </t>
  </si>
  <si>
    <t>Обрачун по m³</t>
  </si>
  <si>
    <t>02.002</t>
  </si>
  <si>
    <t>ХУМУСИРАЊЕ</t>
  </si>
  <si>
    <t>Набавка, транспорт и уградња хумусне земље за хумизирање површина за садњу у слоју d=10 cm. Фино планирање земље +/-2 cm.</t>
  </si>
  <si>
    <t>02.003</t>
  </si>
  <si>
    <t>ИСПУНА ЖАРДИЊЕРА</t>
  </si>
  <si>
    <t>Набавка, транспорт и уградња хумусне земље у жардињере у слоју d=35 cm.</t>
  </si>
  <si>
    <t>03.000</t>
  </si>
  <si>
    <t>ОСТАЛИ МАТЕРИЈАЛИ И РАДОВИ</t>
  </si>
  <si>
    <t>03.001</t>
  </si>
  <si>
    <r>
      <rPr>
        <b/>
        <sz val="12"/>
        <rFont val="Times New Roman"/>
        <family val="1"/>
      </rPr>
      <t xml:space="preserve">Набавка, транспорт и уградња сивог декоративног шљунка </t>
    </r>
    <r>
      <rPr>
        <sz val="12"/>
        <rFont val="Times New Roman"/>
        <family val="1"/>
      </rPr>
      <t xml:space="preserve">
(ø 4-8 mm, d=5 cm) са носивим слојем од дробљеног каменог агрегата   0-32 mm (у два слоја од 15 cm), и нивелационим слојем од песка d = 5 cm на површинама предвиђеним за сет за шах.</t>
    </r>
  </si>
  <si>
    <r>
      <t>Обрачун по  m</t>
    </r>
    <r>
      <rPr>
        <sz val="12"/>
        <rFont val="Calibri"/>
        <family val="2"/>
      </rPr>
      <t>²</t>
    </r>
    <r>
      <rPr>
        <sz val="12"/>
        <rFont val="Times New Roman"/>
        <family val="1"/>
      </rPr>
      <t>, комплет</t>
    </r>
  </si>
  <si>
    <t>03.002</t>
  </si>
  <si>
    <r>
      <t xml:space="preserve">Набавка, транспорт и распростирање малча </t>
    </r>
    <r>
      <rPr>
        <sz val="12"/>
        <rFont val="Times New Roman"/>
        <family val="1"/>
      </rPr>
      <t>у дебљини d=10 cm.</t>
    </r>
  </si>
  <si>
    <r>
      <t>Обрачун по m</t>
    </r>
    <r>
      <rPr>
        <sz val="12"/>
        <rFont val="Calibri"/>
        <family val="2"/>
      </rPr>
      <t>²</t>
    </r>
  </si>
  <si>
    <t>03.003</t>
  </si>
  <si>
    <t>Уградња граничника</t>
  </si>
  <si>
    <r>
      <rPr>
        <b/>
        <sz val="12"/>
        <rFont val="Times New Roman"/>
        <family val="1"/>
      </rPr>
      <t>Набавка, транспорт и постављање бордуре - граничника "Linefix"</t>
    </r>
    <r>
      <rPr>
        <sz val="12"/>
        <rFont val="Times New Roman"/>
        <family val="1"/>
      </rPr>
      <t xml:space="preserve"> 
(HD-PЕ) h= 17,5 cm са "Hauraton" (HD-PЕ) анкерима L= 28 cm. 
Граничници се постављају између застора од малча и травњака, застора од декоративног шљунка и и травњака и застора од гумених плоча и травњака. </t>
    </r>
  </si>
  <si>
    <t>Обрачун по  m', комплет</t>
  </si>
  <si>
    <t>03.004</t>
  </si>
  <si>
    <t>Набавка, транспорт и ручна уградња насипа од песка за застор од гумене подлоге, d=30cm Ms&lt;30 MPa у збијеном стању.</t>
  </si>
  <si>
    <t>Обрачун по  m³, комплет</t>
  </si>
  <si>
    <r>
      <t>m</t>
    </r>
    <r>
      <rPr>
        <sz val="12"/>
        <rFont val="Calibri"/>
        <family val="2"/>
      </rPr>
      <t>³</t>
    </r>
  </si>
  <si>
    <t>03.005</t>
  </si>
  <si>
    <t>Набавка, транспорт и ручна уградња тампона од дробљеног каменог агрегата за застор од гумене подлоге 0-63mm d=20cm. Мs=50МPа.</t>
  </si>
  <si>
    <t>03.006</t>
  </si>
  <si>
    <t>Набавка, транспорт и ручна уградња тампона од дробљеног каменог агрегата за застор од гумене подлоге 0-31,5mm d=10cm, са набавком и превозом Мs=60МPа.</t>
  </si>
  <si>
    <t>03.007</t>
  </si>
  <si>
    <t>Набавка, транспорт и уградња армираног бетона МБ-20 у слоју d=10 cm, ливено у кампадама са остављањем дилетација. Арматура: мрежа Q-188.
Обрачун по m³</t>
  </si>
  <si>
    <t>03.008</t>
  </si>
  <si>
    <t xml:space="preserve">Набавка, транспорт и уградња плоча од млевене гуме, дим. 50x50x5cm, на подлогу од арм. бетона МБ-20 (d=10cm). Боја плоча зелена. </t>
  </si>
  <si>
    <t>03.009</t>
  </si>
  <si>
    <t>Анкери</t>
  </si>
  <si>
    <t>Набавка, транспорт и уградња дрвених анкера који  се побијају  у  земљу  и  за  њих  се  везује  садница  како  се не  би  померала. Пречник анкера мора бити мин. 6цм или ако су у питању четвороугаони облици, димензија анкера треба да буде минимум 5x5cm, укупне дужине 2,5- 3,0 m. Везују се укрштеним гуртнама (тракама ширине око 5cm), за дебло које се претходно заштити гуменом обујмницом. За сваку нову лишћарску садницу користе се по два, а за четинарску по 3 анкера које је потребно лепо обрадити и премазати заштитним средством за дрво.
(59 х 2) + (40 х 3) = 238</t>
  </si>
  <si>
    <t>Обрачун по комаду</t>
  </si>
  <si>
    <t>03.010</t>
  </si>
  <si>
    <t>Лапидаријум</t>
  </si>
  <si>
    <t>Груписање и премештање постојећег лапидаријума на површину под травњаком П10.</t>
  </si>
  <si>
    <t>Обрачун је паушално</t>
  </si>
  <si>
    <t>04.000</t>
  </si>
  <si>
    <t>САДЊА САДНИЦА</t>
  </si>
  <si>
    <t>04.001</t>
  </si>
  <si>
    <t>ВИСОКИ И КАЛЕМЉЕНИ ЛИШЋАРИ</t>
  </si>
  <si>
    <t>Набавка, транспорт, садња садница високих и калемљених лишчара. Садњу обавити у свему према важећим нормативима за ту врсту посла. Обрачун по ком.</t>
  </si>
  <si>
    <t>Quercus rubra, Обим дебла 18/20 cm; висина &gt; 3,0 m</t>
  </si>
  <si>
    <t>Aesculus hippocastanum, Обим дебла18/20 cm; висина &gt; 3,0 m</t>
  </si>
  <si>
    <t>Liqudambar styraciflua, Обим дебла 18/20cm; висина &gt; 3,0 m</t>
  </si>
  <si>
    <t>Tilia cordata, Обим дебла 18/20 cm; висина &gt; 3,0 m</t>
  </si>
  <si>
    <t>Betula alba multi-stemmed, Висина &gt; 4,0 m</t>
  </si>
  <si>
    <t>Ginkgo biloba, Обим дебла18/20 cm; висина &gt; 3,0 m</t>
  </si>
  <si>
    <t>7</t>
  </si>
  <si>
    <r>
      <t xml:space="preserve">Prunus cerasifera </t>
    </r>
    <r>
      <rPr>
        <i/>
        <sz val="12"/>
        <rFont val="Times New Roman"/>
        <family val="1"/>
      </rPr>
      <t>'Pissardii'</t>
    </r>
    <r>
      <rPr>
        <sz val="12"/>
        <rFont val="Times New Roman"/>
        <family val="1"/>
      </rPr>
      <t>, Обим дебла 18/20 cm; висина &gt; 3,0 m</t>
    </r>
  </si>
  <si>
    <t>8</t>
  </si>
  <si>
    <r>
      <t xml:space="preserve">Prunus serrulata </t>
    </r>
    <r>
      <rPr>
        <i/>
        <sz val="12"/>
        <rFont val="Times New Roman"/>
        <family val="1"/>
      </rPr>
      <t>'Kanzan'</t>
    </r>
    <r>
      <rPr>
        <sz val="12"/>
        <rFont val="Times New Roman"/>
        <family val="1"/>
      </rPr>
      <t>, Обим дебла 18/20 cm; висина &gt; 3,0 m</t>
    </r>
  </si>
  <si>
    <t>9</t>
  </si>
  <si>
    <t>Cercis siliquastrum, Висина &gt; 3,0 m</t>
  </si>
  <si>
    <t>Albizia julibrissin, Обим дебла 14/16 cm; висина &gt; 3,0 m</t>
  </si>
  <si>
    <t>Magnolia grandiflora, Обим дебла 14/16 cm; висина &gt; 3,0 m</t>
  </si>
  <si>
    <t>04.002</t>
  </si>
  <si>
    <t>ЧЕТИНАРСКО ДРВЕЋЕ</t>
  </si>
  <si>
    <t>Набавка, транспорт, садња садница декоративних четинара. Садњу обавити у свему према важећим нормативима за ту врсту посла. Обрачун по ком.</t>
  </si>
  <si>
    <t>Cedrus atlantica, Висина &gt; 3,0 m</t>
  </si>
  <si>
    <r>
      <t>Picea pungens</t>
    </r>
    <r>
      <rPr>
        <i/>
        <sz val="12"/>
        <rFont val="Times New Roman"/>
        <family val="1"/>
      </rPr>
      <t xml:space="preserve"> 'Glauca'</t>
    </r>
    <r>
      <rPr>
        <sz val="12"/>
        <rFont val="Times New Roman"/>
        <family val="1"/>
      </rPr>
      <t>, Висина &gt; 2,0 m</t>
    </r>
  </si>
  <si>
    <t>Pinus nigra, Обим дебла 18/20 cm; Висина &gt; 3,0 m</t>
  </si>
  <si>
    <t>15</t>
  </si>
  <si>
    <t xml:space="preserve"> Pinus wallichiana, Висина &gt; 3,0 m</t>
  </si>
  <si>
    <t>04.003</t>
  </si>
  <si>
    <t>ЖИВА ОГРАДА</t>
  </si>
  <si>
    <t xml:space="preserve">Набавка, транспорт и садња садница живе ограде. Садњу обавити у свему према важежим нормативима за ту врсту посла. Обрачун по ком. </t>
  </si>
  <si>
    <t>16</t>
  </si>
  <si>
    <t>Prunus laurocerasus, Висина 130/150 cm, норматив садње 3 ком/m'</t>
  </si>
  <si>
    <t>04.004</t>
  </si>
  <si>
    <t>ЖБУЊЕ</t>
  </si>
  <si>
    <t xml:space="preserve">Садња жбуња. Позиција обухвата набавку, транспорт и садњу по општим условима за извођење ове врсте радова. Обрачун по ком. </t>
  </si>
  <si>
    <t>17</t>
  </si>
  <si>
    <t>Lonicera nitida, Висина &gt; 20cm, норматив садње 9 ком/m²</t>
  </si>
  <si>
    <t>18</t>
  </si>
  <si>
    <t>Thuja occidentalis 'Danica', Висина &gt; 20 cm, норматив садње 5 ком/m²</t>
  </si>
  <si>
    <t>04.005</t>
  </si>
  <si>
    <t>ПЕРЕНЕ И УКРАСНЕ ТРАВЕ</t>
  </si>
  <si>
    <t xml:space="preserve">Набавка, транспорт и садња садница перена и украсних трава. Садњу обавити у свему према важећим нормативима за ту врсту посла. Обрачун по ком. </t>
  </si>
  <si>
    <t>19</t>
  </si>
  <si>
    <t>Lavandula officinalis, Висина 15/20 cm, норматив садње 6 кoм/m²</t>
  </si>
  <si>
    <t>20</t>
  </si>
  <si>
    <r>
      <t>Pennisetum alopecuroides, Висина 15/20 cm,</t>
    </r>
    <r>
      <rPr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норматив садње 5 ком/m²</t>
    </r>
  </si>
  <si>
    <t>05.000</t>
  </si>
  <si>
    <t>ПОДИЗАЊЕ ТРАВЊАКА</t>
  </si>
  <si>
    <t>05.001</t>
  </si>
  <si>
    <t>ЗАСНИВАЊЕ ТРАЊАКА СЕТВОМ СЕМЕНА</t>
  </si>
  <si>
    <t>Набавка семена и заснивање ојачаног травњака за сенку са ротофрезирањем, грубим и финим планирањем, ваљањем и првим заливањем</t>
  </si>
  <si>
    <t xml:space="preserve">Обрачун по m² , комплет </t>
  </si>
  <si>
    <t>06.000</t>
  </si>
  <si>
    <t>СОФТВЕР ЗА УПРАВЉАЊЕ ЗЕЛЕНИМ ПОВРШИНАМА</t>
  </si>
  <si>
    <t>06.001</t>
  </si>
  <si>
    <r>
      <rPr>
        <b/>
        <sz val="12"/>
        <rFont val="Times New Roman"/>
        <family val="1"/>
      </rPr>
      <t>Двогодишња лиценца за софтверску платформу са подршком произвођача - основни пакет</t>
    </r>
    <r>
      <rPr>
        <sz val="12"/>
        <rFont val="Times New Roman"/>
        <family val="1"/>
      </rPr>
      <t xml:space="preserve">
- Дигитална мапа јавне зелене површине и парка
- Модул за управљање активностима
одржавања
- Модул за прикупљање података кроз
сензоре о влажности земљишта и
метеоролошких услова на микролокалитету
- Омогућен приступ подацима у било ком тренутку и слуга хостинга платформе</t>
    </r>
  </si>
  <si>
    <t>06.002</t>
  </si>
  <si>
    <t>Апликација за комуникацију са грађанством</t>
  </si>
  <si>
    <t>06.003</t>
  </si>
  <si>
    <r>
      <t xml:space="preserve">Услуга имплементација и почетно подешавање софтверске платформе и апликације
</t>
    </r>
    <r>
      <rPr>
        <sz val="12"/>
        <rFont val="Times New Roman"/>
        <family val="1"/>
      </rPr>
      <t>- Иницијално подешавање платформе
- Пословна анализа корисничких процеса
- Унос радника, радних машина, парцела и
радних операција</t>
    </r>
  </si>
  <si>
    <t>06.004</t>
  </si>
  <si>
    <r>
      <t xml:space="preserve">Метео сензори и станица 
</t>
    </r>
    <r>
      <rPr>
        <sz val="12"/>
        <rFont val="Times New Roman"/>
        <family val="1"/>
      </rPr>
      <t>1. Метео станица произвођача Пессл инструментс нМетос 200
- Метеоролошки сензор за прикупљање
података о метеоролошким условима
(количина кише, температура и релативна
влажност, влажност земљишта...)
- Соларни панел са носачем за напајање
метеостанице
- Комуникациони модул НБ-лоТ/ГПРС са опцијом комуникације преко СИМ картице
- стуб за монтажу метео станице са свим
грађевинским радовима</t>
    </r>
  </si>
  <si>
    <t>УКУПНО СОФТВЕР ЗА УПРАВЉАЊЕ ЗЕЛ. ПОВРШИНАМА</t>
  </si>
  <si>
    <t>07.000</t>
  </si>
  <si>
    <t>УРБАНИ РЕПЕР - ИНФОРМАЦИОНА ПИРАМИДА</t>
  </si>
  <si>
    <t>07.001</t>
  </si>
  <si>
    <t>Израда, транспорт и монтажа урбаног репера - информационе пирамиде. Пирамида заобљеног врха је од вибрираног бетона са ситним агрегатом у алуминијумској или некој другој глаткој оплати. Слова и бројеви на пирамиди као и кугла са грбом града на врху пирамиде су од бакарног месинга.</t>
  </si>
  <si>
    <t>Обрачун по комаду, комплет.</t>
  </si>
  <si>
    <t>08.000</t>
  </si>
  <si>
    <t>УРБАНА ОПРЕМА</t>
  </si>
  <si>
    <t>08.001</t>
  </si>
  <si>
    <r>
      <rPr>
        <b/>
        <sz val="12"/>
        <rFont val="Times New Roman"/>
        <family val="1"/>
      </rPr>
      <t>ДРВЕНА КЛУПА СА НАСЛОНОМ</t>
    </r>
    <r>
      <rPr>
        <sz val="12"/>
        <rFont val="Times New Roman"/>
        <family val="1"/>
      </rPr>
      <t xml:space="preserve">
Набавка, транспорт и уградња клупе са наслоном. Према каталогу урбане опреме или слична.</t>
    </r>
  </si>
  <si>
    <t>Обрачун по комаду.</t>
  </si>
  <si>
    <t>08.002</t>
  </si>
  <si>
    <r>
      <rPr>
        <b/>
        <sz val="12"/>
        <rFont val="Times New Roman"/>
        <family val="1"/>
      </rPr>
      <t xml:space="preserve">ДРВЕНА КЛУПА БЕЗ НАСЛОНА
</t>
    </r>
    <r>
      <rPr>
        <sz val="12"/>
        <rFont val="Times New Roman"/>
        <family val="1"/>
      </rPr>
      <t>Набавка, транспорт и уградња клупе без наслона. Према каталогу урбане опреме или слична.</t>
    </r>
  </si>
  <si>
    <t>08.003</t>
  </si>
  <si>
    <r>
      <rPr>
        <b/>
        <sz val="12"/>
        <rFont val="Times New Roman"/>
        <family val="1"/>
      </rPr>
      <t xml:space="preserve">СОЛАРНА КЛУПА СА СО2 КАЛКУЛАТОРОМ
</t>
    </r>
    <r>
      <rPr>
        <sz val="12"/>
        <rFont val="Times New Roman"/>
        <family val="1"/>
      </rPr>
      <t>Набавка, транспорт и уградња клупе, минималне снаге 100 -150 W. Према каталогу урбане опреме или слична.</t>
    </r>
  </si>
  <si>
    <t>08.004</t>
  </si>
  <si>
    <r>
      <t xml:space="preserve">КОРПА ЗА ОТПАТКЕ ЗА МЕШОВИТИ ОТПАД
</t>
    </r>
    <r>
      <rPr>
        <sz val="12"/>
        <rFont val="Times New Roman"/>
        <family val="1"/>
      </rPr>
      <t>Набавка, транспорт и уградња корпе за мешовити отпад. Према каталогу урбаног мобилијара или слична.</t>
    </r>
  </si>
  <si>
    <t>08.005</t>
  </si>
  <si>
    <r>
      <t xml:space="preserve">КОРПА ЗА ОТПАТКЕ СА СОРТИРАЊЕМ ЗА РЕЦИКЛАЖУ
</t>
    </r>
    <r>
      <rPr>
        <sz val="12"/>
        <rFont val="Times New Roman"/>
        <family val="1"/>
      </rPr>
      <t>Набавка, транспорт и уградња корпе за отпатке са сортирањем отпада. Према каталогу урбаног мобилијара или слична.</t>
    </r>
  </si>
  <si>
    <t>08.006</t>
  </si>
  <si>
    <r>
      <rPr>
        <b/>
        <sz val="12"/>
        <rFont val="Times New Roman"/>
        <family val="1"/>
      </rPr>
      <t xml:space="preserve">СЕТ ЗА ШАХ
</t>
    </r>
    <r>
      <rPr>
        <sz val="12"/>
        <rFont val="Times New Roman"/>
        <family val="1"/>
      </rPr>
      <t>Набавка, транспорт и уградња сета за шах. Према каталогу урбаног мобилијара или сличан.</t>
    </r>
  </si>
  <si>
    <t>08.007</t>
  </si>
  <si>
    <r>
      <t xml:space="preserve">СТАЛАК ЗА ПАРКИРАЊЕ БИЦИКЛИ
</t>
    </r>
    <r>
      <rPr>
        <sz val="12"/>
        <rFont val="Times New Roman"/>
        <family val="1"/>
      </rPr>
      <t>Набавка, транспорт и уградња држача за бицикле.</t>
    </r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>Према каталогу урбаног мобилијара или сличан.</t>
    </r>
  </si>
  <si>
    <t>08.008</t>
  </si>
  <si>
    <r>
      <rPr>
        <b/>
        <sz val="12"/>
        <rFont val="Times New Roman"/>
        <family val="1"/>
      </rPr>
      <t>ЧЕСМА</t>
    </r>
    <r>
      <rPr>
        <sz val="12"/>
        <rFont val="Times New Roman"/>
        <family val="1"/>
      </rPr>
      <t xml:space="preserve">
Набавка, транспорт и уградња чесме за воду. Према каталогу урбаног мобилијара или слична.</t>
    </r>
  </si>
  <si>
    <t>08.009</t>
  </si>
  <si>
    <r>
      <rPr>
        <b/>
        <sz val="12"/>
        <rFont val="Times New Roman"/>
        <family val="1"/>
      </rPr>
      <t>ДЕКОРАТИВНА ЧЕЛИЧНА ОГРАДА</t>
    </r>
    <r>
      <rPr>
        <sz val="12"/>
        <rFont val="Times New Roman"/>
        <family val="1"/>
      </rPr>
      <t xml:space="preserve">
Набавка, транспорт и уградња декоративне челичне ограде уз Главашеву улицу, на постојећи камени зидић. Према каталогу урбаног мобилијара или слична.</t>
    </r>
  </si>
  <si>
    <t>Обрачун по m' .</t>
  </si>
  <si>
    <t>08.010</t>
  </si>
  <si>
    <r>
      <rPr>
        <b/>
        <sz val="12"/>
        <rFont val="Times New Roman"/>
        <family val="1"/>
      </rPr>
      <t>ОГРАДА ОКО ДЕЧИЈЕГ ИГРАЛИШТА</t>
    </r>
    <r>
      <rPr>
        <sz val="12"/>
        <rFont val="Times New Roman"/>
        <family val="1"/>
      </rPr>
      <t xml:space="preserve">
Набавка, транспорт и уградња ограде око дечијег игралишта,у свему по правилнику о безбедности дечијих игралишта.</t>
    </r>
  </si>
  <si>
    <t>08.011</t>
  </si>
  <si>
    <r>
      <rPr>
        <b/>
        <sz val="12"/>
        <rFont val="Times New Roman"/>
        <family val="1"/>
      </rPr>
      <t>ИНФОРМАТИВНА ТАБЛА ДЕЧИЈЕГ ИГРАЛИШТА</t>
    </r>
    <r>
      <rPr>
        <sz val="12"/>
        <rFont val="Times New Roman"/>
        <family val="1"/>
      </rPr>
      <t xml:space="preserve">
Набавка, транспорт и уградња инфотабле у оквиру дечијег игралишта,у свему по правилнику о безбедности дечијих игралишта. </t>
    </r>
  </si>
  <si>
    <t>08.012</t>
  </si>
  <si>
    <t>ЖАРДИЊЕРА БЕЗ ДНА</t>
  </si>
  <si>
    <r>
      <rPr>
        <sz val="12"/>
        <rFont val="Times New Roman"/>
        <family val="1"/>
      </rPr>
      <t>Набавка материјала и израда жардињера од Ytong блокова:</t>
    </r>
    <r>
      <rPr>
        <b/>
        <sz val="12"/>
        <rFont val="Times New Roman"/>
        <family val="1"/>
      </rPr>
      <t xml:space="preserve">
- </t>
    </r>
    <r>
      <rPr>
        <sz val="12"/>
        <rFont val="Times New Roman"/>
        <family val="1"/>
      </rPr>
      <t>за</t>
    </r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>темељ зидова жардињере израдити бетонску плочу d = 10 cm са слојем хидроизолације</t>
    </r>
    <r>
      <rPr>
        <b/>
        <sz val="12"/>
        <rFont val="Times New Roman"/>
        <family val="1"/>
      </rPr>
      <t xml:space="preserve">
- </t>
    </r>
    <r>
      <rPr>
        <sz val="12"/>
        <rFont val="Times New Roman"/>
        <family val="1"/>
      </rPr>
      <t xml:space="preserve">унутрашње стране жардињере премазати са 2 слоја цементне хидроизолације
- на дну жардињере поставити слој шљунка d = 10  и геотекстил
- као завршну обраду преко Ytong блокова нанети микроцемент
- део за седење у дужини од 150 cm од летвица термотретираног јасена </t>
    </r>
    <r>
      <rPr>
        <b/>
        <sz val="12"/>
        <rFont val="Times New Roman"/>
        <family val="1"/>
      </rPr>
      <t>(</t>
    </r>
    <r>
      <rPr>
        <sz val="12"/>
        <rFont val="Times New Roman"/>
        <family val="1"/>
      </rPr>
      <t>5 x 3 cm</t>
    </r>
    <r>
      <rPr>
        <b/>
        <sz val="12"/>
        <rFont val="Times New Roman"/>
        <family val="1"/>
      </rPr>
      <t>)</t>
    </r>
    <r>
      <rPr>
        <sz val="12"/>
        <rFont val="Times New Roman"/>
        <family val="1"/>
      </rPr>
      <t>, поставити анкеровањем на хоризонтални део зида</t>
    </r>
  </si>
  <si>
    <t>Обрачун по комаду, комплет</t>
  </si>
  <si>
    <t>09.000</t>
  </si>
  <si>
    <t xml:space="preserve">TЕРЕТАНА НА ОТВОРЕНОМ </t>
  </si>
  <si>
    <t>09.001</t>
  </si>
  <si>
    <r>
      <rPr>
        <b/>
        <sz val="12"/>
        <rFont val="Times New Roman"/>
        <family val="1"/>
      </rPr>
      <t>ФИТНЕС СПРАВА - КАРДИО</t>
    </r>
    <r>
      <rPr>
        <sz val="12"/>
        <rFont val="Times New Roman"/>
        <family val="1"/>
      </rPr>
      <t xml:space="preserve">
Набавка, транспорт и уградња справе за фитнес - кардио.
Према каталогу урбане опреме или слична.</t>
    </r>
  </si>
  <si>
    <t>09.002</t>
  </si>
  <si>
    <r>
      <rPr>
        <b/>
        <sz val="12"/>
        <rFont val="Times New Roman"/>
        <family val="1"/>
      </rPr>
      <t xml:space="preserve">ФИТНЕС СПРАВА - КЛУПА ЗА ТРБУШЊАКЕ
</t>
    </r>
    <r>
      <rPr>
        <sz val="12"/>
        <rFont val="Times New Roman"/>
        <family val="1"/>
      </rPr>
      <t>Набавка, транспорт и уградња справе за фитнес - клупа за трбушњаке. Према каталогу урбане опреме или слична.</t>
    </r>
  </si>
  <si>
    <t>09.003</t>
  </si>
  <si>
    <r>
      <rPr>
        <b/>
        <sz val="12"/>
        <rFont val="Times New Roman"/>
        <family val="1"/>
      </rPr>
      <t xml:space="preserve">ФИТНЕС СПРАВА - ЛАТ МАШИНА
</t>
    </r>
    <r>
      <rPr>
        <sz val="12"/>
        <rFont val="Times New Roman"/>
        <family val="1"/>
      </rPr>
      <t>Набавка, транспорт и уградња справе за фитнес - ЛАТ машина. 
Према каталогу урбане опреме или слична.</t>
    </r>
  </si>
  <si>
    <t>09.004</t>
  </si>
  <si>
    <r>
      <rPr>
        <b/>
        <sz val="12"/>
        <rFont val="Times New Roman"/>
        <family val="1"/>
      </rPr>
      <t xml:space="preserve">ФИТНЕС СПРАВА - ХОРИЗОНТАЛНЕ МЕРДЕВИНЕ
</t>
    </r>
    <r>
      <rPr>
        <sz val="12"/>
        <rFont val="Times New Roman"/>
        <family val="1"/>
      </rPr>
      <t>Набавка, транспорт и уградња справе за фитнес - хоризонталне мердевине. 
Према каталогу урбане опреме или слична.</t>
    </r>
  </si>
  <si>
    <t>09.005</t>
  </si>
  <si>
    <r>
      <rPr>
        <b/>
        <sz val="12"/>
        <rFont val="Times New Roman"/>
        <family val="1"/>
      </rPr>
      <t xml:space="preserve">КАВЕЗ СА ИНТЕРАКТИВНОМ ИГРОМ НА ОТВОРЕНОМ (FREE CAGE - TIC TAC TOE)
</t>
    </r>
    <r>
      <rPr>
        <sz val="12"/>
        <rFont val="Times New Roman"/>
        <family val="1"/>
      </rPr>
      <t>Набавка, транспорт и монтажа кавеза за покретним елементима за игру. 
Према каталогу урбане опреме или слична.</t>
    </r>
  </si>
  <si>
    <t>РЕКАПИТУЛАЦИЈА</t>
  </si>
  <si>
    <t>УКУПНО (без ПДВ-а)</t>
  </si>
  <si>
    <t>INSTALACIJA UTIČNICA I RASVETE TEH. PROSTORIJE</t>
  </si>
  <si>
    <r>
      <t>UKUPNO KABLOVI</t>
    </r>
    <r>
      <rPr>
        <sz val="11"/>
        <rFont val="Arial"/>
        <family val="2"/>
      </rPr>
      <t xml:space="preserve"> </t>
    </r>
  </si>
  <si>
    <t>UKUPNO INSTALACIJA RASVETE I  UTIČNICA</t>
  </si>
  <si>
    <t>UKUPNO INSTALACIJA UZEMLJENJA</t>
  </si>
  <si>
    <t>SAOBRAĆAJNICA</t>
  </si>
  <si>
    <t>ELEKTROENERGETSKE INSTALACIJE</t>
  </si>
  <si>
    <t>SPOLJNO UREĐENJE</t>
  </si>
  <si>
    <t>UKUPNA VREDNOST RADOVA SVIH PROJEKATA</t>
  </si>
  <si>
    <t>Нивелисање постојећих шахти са заменом шахт поклопаца. Позиција обухвата све набавке опреме и материјала и уградњу.</t>
  </si>
  <si>
    <t>Уградња бехатон плоча типа комбо макс, формата мултиформат или сл., фугне 0-2mm, на слоју песка фракције 4- 8mm, d= 5cm. Бехатон плоча је двослојна са завршном обрадом од кварцног песка са различитим нијансама боја - колормикс. Цена обухвата све набавке, транспорт и уградњу.</t>
  </si>
  <si>
    <t>36</t>
  </si>
  <si>
    <t xml:space="preserve">PREDMER RADOVA JAVNA RASVETA </t>
  </si>
  <si>
    <t>PVC plastični štitnici  1000x100 mm</t>
  </si>
  <si>
    <r>
      <t>Uvođenje kabla u stub i otvaranje kabla PP00/A- 4x16mm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sa izradom suve završnice.</t>
    </r>
  </si>
  <si>
    <t xml:space="preserve">RADOVI NA IZRADI ELEKTROINSTALACIJA TEHNIČKE PROSTORIJE </t>
  </si>
  <si>
    <t>REKAPITULACIJA INSTALACIJA  TEHNIČKE PROSTORIJE</t>
  </si>
  <si>
    <t xml:space="preserve">UKUPNO  ELEKTROINSTALACIJA TEHNIČKE PROSTORIJE  </t>
  </si>
  <si>
    <t>RADOVI NA IZRADI JAVNE RASVETE</t>
  </si>
  <si>
    <t>ELEKTRORADOVI ZA TEHNIČKU PROSTORIJU</t>
  </si>
  <si>
    <t>без ПДВ-а</t>
  </si>
  <si>
    <t>PDV:</t>
  </si>
  <si>
    <t>UKUPNO (sa PDV-om):</t>
  </si>
  <si>
    <t>OBRAZAC STRUKTURE PONUDJENE CENE</t>
  </si>
  <si>
    <t>Јединична цена без ПДВ-а
(РСД)</t>
  </si>
  <si>
    <t>Укупна цена без ПДВ-а
(РСД)</t>
  </si>
  <si>
    <t>UKUPNO (bez PDV-a):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</si>
</sst>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0."/>
    <numFmt numFmtId="166" formatCode="#,##0.0"/>
    <numFmt numFmtId="167" formatCode="#,##0.00;[Red]#,##0.00"/>
    <numFmt numFmtId="168" formatCode="_-* #,##0.00\ [$€-1]_-;\-* #,##0.00\ [$€-1]_-;_-* &quot;-&quot;??\ [$€-1]_-;_-@_-"/>
    <numFmt numFmtId="169" formatCode="_-* #,##0.00\ [$RSD-241A]_-;\-* #,##0.00\ [$RSD-241A]_-;_-* &quot;-&quot;??\ [$RSD-241A]_-;_-@_-"/>
  </numFmts>
  <fonts count="57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MS Sans Serif"/>
    </font>
    <font>
      <sz val="10"/>
      <name val="MS Sans Serif"/>
    </font>
    <font>
      <b/>
      <sz val="10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Times New Roman"/>
      <family val="1"/>
    </font>
    <font>
      <b/>
      <sz val="10"/>
      <color indexed="10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  <charset val="238"/>
    </font>
    <font>
      <b/>
      <sz val="10"/>
      <color indexed="8"/>
      <name val="Times New Roman"/>
      <family val="1"/>
    </font>
    <font>
      <b/>
      <i/>
      <u/>
      <sz val="11"/>
      <name val="Times New Roman"/>
      <family val="1"/>
      <charset val="238"/>
    </font>
    <font>
      <b/>
      <i/>
      <u/>
      <sz val="10"/>
      <name val="Times New Roman"/>
      <family val="1"/>
      <charset val="238"/>
    </font>
    <font>
      <b/>
      <sz val="10"/>
      <name val="MS Sans Serif"/>
      <charset val="238"/>
    </font>
    <font>
      <b/>
      <sz val="10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0"/>
      <color rgb="FFFF0000"/>
      <name val="MS Sans Serif"/>
    </font>
    <font>
      <b/>
      <sz val="10"/>
      <color rgb="FFFF0000"/>
      <name val="MS Sans Serif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Times New Roman"/>
      <family val="1"/>
    </font>
    <font>
      <sz val="10"/>
      <color indexed="10"/>
      <name val="Times New Roman"/>
      <family val="1"/>
      <charset val="238"/>
    </font>
    <font>
      <sz val="10"/>
      <color indexed="8"/>
      <name val="Times New Roman"/>
      <family val="1"/>
    </font>
    <font>
      <sz val="10"/>
      <color indexed="10"/>
      <name val="Times New Roman"/>
      <family val="1"/>
    </font>
    <font>
      <sz val="10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name val="Times New Roman"/>
      <family val="1"/>
    </font>
    <font>
      <sz val="12"/>
      <color indexed="8"/>
      <name val="Times New Roman"/>
      <family val="1"/>
      <charset val="238"/>
    </font>
    <font>
      <sz val="12"/>
      <color indexed="6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Aptos Narrow"/>
      <family val="2"/>
    </font>
    <font>
      <sz val="11"/>
      <name val="Times New Roman"/>
      <family val="1"/>
      <charset val="238"/>
    </font>
    <font>
      <b/>
      <sz val="11"/>
      <name val="Times New Roman"/>
      <family val="1"/>
    </font>
    <font>
      <b/>
      <sz val="12"/>
      <color indexed="10"/>
      <name val="Times New Roman"/>
      <family val="1"/>
      <charset val="238"/>
    </font>
    <font>
      <b/>
      <sz val="12"/>
      <color indexed="60"/>
      <name val="Times New Roman"/>
      <family val="1"/>
      <charset val="238"/>
    </font>
    <font>
      <b/>
      <sz val="18"/>
      <color rgb="FFFF0000"/>
      <name val="Times New Roman"/>
      <family val="1"/>
      <charset val="238"/>
    </font>
    <font>
      <b/>
      <sz val="1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u/>
      <sz val="11"/>
      <name val="Arial"/>
      <family val="2"/>
    </font>
    <font>
      <b/>
      <sz val="11"/>
      <name val="Times New Roman"/>
      <family val="1"/>
      <charset val="238"/>
    </font>
    <font>
      <sz val="11"/>
      <color theme="1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sz val="12"/>
      <name val="Calibri"/>
      <family val="2"/>
    </font>
    <font>
      <i/>
      <u/>
      <sz val="14"/>
      <name val="Times New Roman"/>
      <family val="1"/>
    </font>
    <font>
      <i/>
      <sz val="12"/>
      <name val="Times New Roman"/>
      <family val="1"/>
    </font>
    <font>
      <sz val="12"/>
      <color rgb="FFFF0000"/>
      <name val="Times New Roman"/>
      <family val="1"/>
    </font>
    <font>
      <b/>
      <sz val="10"/>
      <name val="MS Sans Serif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CAD1B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D8B90"/>
        <bgColor indexed="64"/>
      </patternFill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18">
    <xf numFmtId="0" fontId="0" fillId="0" borderId="0"/>
    <xf numFmtId="40" fontId="4" fillId="0" borderId="0" applyFont="0" applyFill="0" applyBorder="0" applyAlignment="0" applyProtection="0"/>
    <xf numFmtId="0" fontId="20" fillId="0" borderId="0"/>
    <xf numFmtId="0" fontId="20" fillId="0" borderId="0"/>
    <xf numFmtId="0" fontId="22" fillId="0" borderId="0"/>
    <xf numFmtId="43" fontId="21" fillId="0" borderId="0" applyFont="0" applyFill="0" applyBorder="0" applyAlignment="0" applyProtection="0"/>
    <xf numFmtId="4" fontId="21" fillId="0" borderId="0"/>
    <xf numFmtId="4" fontId="20" fillId="0" borderId="0"/>
    <xf numFmtId="4" fontId="20" fillId="0" borderId="0"/>
    <xf numFmtId="4" fontId="20" fillId="0" borderId="0"/>
    <xf numFmtId="4" fontId="20" fillId="0" borderId="0"/>
    <xf numFmtId="0" fontId="20" fillId="0" borderId="0"/>
    <xf numFmtId="0" fontId="23" fillId="0" borderId="0"/>
    <xf numFmtId="0" fontId="2" fillId="0" borderId="0"/>
    <xf numFmtId="164" fontId="2" fillId="0" borderId="0" applyFont="0" applyFill="0" applyBorder="0" applyAlignment="0" applyProtection="0"/>
    <xf numFmtId="0" fontId="21" fillId="0" borderId="0">
      <alignment readingOrder="1"/>
    </xf>
    <xf numFmtId="0" fontId="1" fillId="0" borderId="0"/>
    <xf numFmtId="164" fontId="1" fillId="0" borderId="0" applyFont="0" applyFill="0" applyBorder="0" applyAlignment="0" applyProtection="0"/>
  </cellStyleXfs>
  <cellXfs count="448">
    <xf numFmtId="0" fontId="0" fillId="0" borderId="0" xfId="0"/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/>
    <xf numFmtId="0" fontId="7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8" fillId="0" borderId="0" xfId="0" applyFont="1"/>
    <xf numFmtId="0" fontId="5" fillId="0" borderId="0" xfId="0" applyFont="1" applyAlignment="1">
      <alignment horizontal="justify" vertical="top" wrapText="1"/>
    </xf>
    <xf numFmtId="0" fontId="5" fillId="0" borderId="0" xfId="0" applyFont="1"/>
    <xf numFmtId="0" fontId="6" fillId="0" borderId="0" xfId="0" applyFont="1" applyAlignment="1">
      <alignment horizontal="justify" vertical="top" wrapText="1"/>
    </xf>
    <xf numFmtId="0" fontId="6" fillId="0" borderId="0" xfId="0" applyFont="1"/>
    <xf numFmtId="0" fontId="3" fillId="0" borderId="0" xfId="0" applyFont="1" applyAlignment="1">
      <alignment wrapText="1"/>
    </xf>
    <xf numFmtId="4" fontId="7" fillId="0" borderId="0" xfId="0" applyNumberFormat="1" applyFont="1"/>
    <xf numFmtId="4" fontId="6" fillId="0" borderId="0" xfId="0" applyNumberFormat="1" applyFont="1"/>
    <xf numFmtId="0" fontId="9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11" fillId="0" borderId="0" xfId="0" applyFont="1" applyAlignment="1">
      <alignment horizontal="justify" vertical="top" wrapText="1"/>
    </xf>
    <xf numFmtId="0" fontId="8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6" fillId="0" borderId="6" xfId="0" applyFont="1" applyBorder="1" applyAlignment="1">
      <alignment horizontal="right" vertical="top" wrapText="1"/>
    </xf>
    <xf numFmtId="0" fontId="6" fillId="0" borderId="6" xfId="0" applyFont="1" applyBorder="1" applyAlignment="1">
      <alignment horizontal="center"/>
    </xf>
    <xf numFmtId="4" fontId="6" fillId="0" borderId="6" xfId="0" applyNumberFormat="1" applyFont="1" applyBorder="1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4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wrapText="1"/>
    </xf>
    <xf numFmtId="4" fontId="6" fillId="0" borderId="0" xfId="0" applyNumberFormat="1" applyFont="1" applyAlignment="1">
      <alignment vertical="top" wrapText="1"/>
    </xf>
    <xf numFmtId="4" fontId="16" fillId="0" borderId="0" xfId="0" applyNumberFormat="1" applyFont="1"/>
    <xf numFmtId="4" fontId="16" fillId="0" borderId="0" xfId="0" applyNumberFormat="1" applyFont="1" applyAlignment="1">
      <alignment vertical="top" wrapText="1"/>
    </xf>
    <xf numFmtId="4" fontId="16" fillId="0" borderId="6" xfId="0" applyNumberFormat="1" applyFont="1" applyBorder="1"/>
    <xf numFmtId="0" fontId="11" fillId="0" borderId="0" xfId="0" applyFont="1" applyAlignment="1">
      <alignment horizontal="center"/>
    </xf>
    <xf numFmtId="4" fontId="17" fillId="0" borderId="0" xfId="0" applyNumberFormat="1" applyFont="1"/>
    <xf numFmtId="4" fontId="11" fillId="0" borderId="0" xfId="0" applyNumberFormat="1" applyFont="1"/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4" fontId="0" fillId="0" borderId="0" xfId="0" applyNumberFormat="1"/>
    <xf numFmtId="0" fontId="18" fillId="0" borderId="0" xfId="0" applyFont="1" applyAlignment="1">
      <alignment wrapText="1"/>
    </xf>
    <xf numFmtId="0" fontId="15" fillId="0" borderId="0" xfId="0" applyFont="1"/>
    <xf numFmtId="4" fontId="15" fillId="0" borderId="0" xfId="0" applyNumberFormat="1" applyFont="1"/>
    <xf numFmtId="4" fontId="19" fillId="0" borderId="0" xfId="0" applyNumberFormat="1" applyFont="1"/>
    <xf numFmtId="0" fontId="7" fillId="0" borderId="0" xfId="0" applyFont="1" applyAlignment="1">
      <alignment wrapText="1"/>
    </xf>
    <xf numFmtId="49" fontId="7" fillId="0" borderId="0" xfId="0" applyNumberFormat="1" applyFont="1" applyAlignment="1">
      <alignment horizontal="center"/>
    </xf>
    <xf numFmtId="0" fontId="19" fillId="0" borderId="0" xfId="0" applyFont="1"/>
    <xf numFmtId="0" fontId="6" fillId="0" borderId="0" xfId="0" applyFont="1" applyAlignment="1">
      <alignment wrapText="1"/>
    </xf>
    <xf numFmtId="0" fontId="24" fillId="0" borderId="0" xfId="0" applyFont="1" applyAlignment="1">
      <alignment horizontal="justify" vertical="top" wrapText="1"/>
    </xf>
    <xf numFmtId="0" fontId="24" fillId="0" borderId="0" xfId="0" applyFont="1" applyAlignment="1">
      <alignment horizontal="center"/>
    </xf>
    <xf numFmtId="4" fontId="24" fillId="0" borderId="0" xfId="0" applyNumberFormat="1" applyFont="1"/>
    <xf numFmtId="4" fontId="25" fillId="0" borderId="0" xfId="0" applyNumberFormat="1" applyFont="1"/>
    <xf numFmtId="0" fontId="0" fillId="0" borderId="0" xfId="0" applyAlignment="1">
      <alignment wrapText="1"/>
    </xf>
    <xf numFmtId="0" fontId="24" fillId="0" borderId="0" xfId="0" applyFont="1"/>
    <xf numFmtId="0" fontId="24" fillId="0" borderId="0" xfId="0" applyFont="1" applyAlignment="1">
      <alignment horizontal="center" wrapText="1"/>
    </xf>
    <xf numFmtId="4" fontId="24" fillId="0" borderId="0" xfId="0" applyNumberFormat="1" applyFont="1" applyAlignment="1">
      <alignment wrapText="1"/>
    </xf>
    <xf numFmtId="0" fontId="25" fillId="0" borderId="0" xfId="0" applyFont="1"/>
    <xf numFmtId="0" fontId="24" fillId="0" borderId="0" xfId="0" applyFont="1" applyAlignment="1">
      <alignment vertical="top" wrapText="1"/>
    </xf>
    <xf numFmtId="49" fontId="24" fillId="0" borderId="2" xfId="0" applyNumberFormat="1" applyFont="1" applyBorder="1" applyAlignment="1">
      <alignment horizontal="center"/>
    </xf>
    <xf numFmtId="2" fontId="26" fillId="0" borderId="2" xfId="0" applyNumberFormat="1" applyFont="1" applyBorder="1" applyAlignment="1">
      <alignment horizontal="right" wrapText="1"/>
    </xf>
    <xf numFmtId="49" fontId="24" fillId="0" borderId="3" xfId="0" applyNumberFormat="1" applyFont="1" applyBorder="1" applyAlignment="1">
      <alignment horizontal="center"/>
    </xf>
    <xf numFmtId="4" fontId="24" fillId="0" borderId="3" xfId="0" applyNumberFormat="1" applyFont="1" applyBorder="1"/>
    <xf numFmtId="4" fontId="24" fillId="0" borderId="3" xfId="1" applyNumberFormat="1" applyFont="1" applyFill="1" applyBorder="1" applyAlignment="1"/>
    <xf numFmtId="4" fontId="24" fillId="0" borderId="3" xfId="1" applyNumberFormat="1" applyFont="1" applyBorder="1" applyAlignment="1"/>
    <xf numFmtId="0" fontId="26" fillId="0" borderId="0" xfId="0" applyFont="1"/>
    <xf numFmtId="0" fontId="24" fillId="0" borderId="4" xfId="0" applyFont="1" applyBorder="1" applyAlignment="1">
      <alignment wrapText="1"/>
    </xf>
    <xf numFmtId="49" fontId="26" fillId="0" borderId="3" xfId="0" applyNumberFormat="1" applyFont="1" applyBorder="1" applyAlignment="1">
      <alignment horizontal="right" wrapText="1"/>
    </xf>
    <xf numFmtId="0" fontId="24" fillId="0" borderId="4" xfId="0" applyFont="1" applyBorder="1" applyAlignment="1">
      <alignment vertical="top" wrapText="1"/>
    </xf>
    <xf numFmtId="2" fontId="26" fillId="0" borderId="3" xfId="0" applyNumberFormat="1" applyFont="1" applyBorder="1" applyAlignment="1">
      <alignment horizontal="right" wrapText="1"/>
    </xf>
    <xf numFmtId="0" fontId="24" fillId="0" borderId="5" xfId="0" applyFont="1" applyBorder="1" applyAlignment="1">
      <alignment horizontal="center" wrapText="1"/>
    </xf>
    <xf numFmtId="4" fontId="8" fillId="0" borderId="0" xfId="0" applyNumberFormat="1" applyFont="1"/>
    <xf numFmtId="0" fontId="24" fillId="3" borderId="0" xfId="0" applyFont="1" applyFill="1" applyAlignment="1">
      <alignment vertical="top" wrapText="1"/>
    </xf>
    <xf numFmtId="0" fontId="24" fillId="3" borderId="0" xfId="0" applyFont="1" applyFill="1"/>
    <xf numFmtId="0" fontId="24" fillId="3" borderId="2" xfId="0" applyFont="1" applyFill="1" applyBorder="1" applyAlignment="1">
      <alignment horizontal="right" wrapText="1"/>
    </xf>
    <xf numFmtId="0" fontId="24" fillId="3" borderId="0" xfId="0" applyFont="1" applyFill="1" applyAlignment="1">
      <alignment horizontal="center"/>
    </xf>
    <xf numFmtId="4" fontId="24" fillId="3" borderId="3" xfId="1" applyNumberFormat="1" applyFont="1" applyFill="1" applyBorder="1" applyAlignment="1"/>
    <xf numFmtId="4" fontId="24" fillId="3" borderId="0" xfId="0" applyNumberFormat="1" applyFont="1" applyFill="1"/>
    <xf numFmtId="0" fontId="24" fillId="3" borderId="4" xfId="0" applyFont="1" applyFill="1" applyBorder="1" applyAlignment="1">
      <alignment vertical="top" wrapText="1"/>
    </xf>
    <xf numFmtId="49" fontId="24" fillId="3" borderId="3" xfId="0" applyNumberFormat="1" applyFont="1" applyFill="1" applyBorder="1" applyAlignment="1">
      <alignment horizontal="center"/>
    </xf>
    <xf numFmtId="0" fontId="26" fillId="3" borderId="0" xfId="0" applyFont="1" applyFill="1"/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justify" vertical="top" wrapText="1"/>
    </xf>
    <xf numFmtId="0" fontId="25" fillId="0" borderId="0" xfId="0" applyFont="1" applyAlignment="1">
      <alignment horizontal="center"/>
    </xf>
    <xf numFmtId="4" fontId="24" fillId="6" borderId="0" xfId="0" applyNumberFormat="1" applyFont="1" applyFill="1"/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" fontId="27" fillId="0" borderId="0" xfId="0" applyNumberFormat="1" applyFont="1" applyAlignment="1">
      <alignment horizontal="center" vertical="center" wrapText="1"/>
    </xf>
    <xf numFmtId="4" fontId="27" fillId="0" borderId="0" xfId="1" applyNumberFormat="1" applyFont="1" applyFill="1" applyBorder="1" applyAlignment="1">
      <alignment horizontal="right" wrapText="1"/>
    </xf>
    <xf numFmtId="4" fontId="24" fillId="0" borderId="0" xfId="1" applyNumberFormat="1" applyFont="1" applyFill="1" applyBorder="1"/>
    <xf numFmtId="3" fontId="27" fillId="0" borderId="0" xfId="1" applyNumberFormat="1" applyFont="1" applyBorder="1"/>
    <xf numFmtId="0" fontId="24" fillId="0" borderId="0" xfId="0" applyFont="1" applyAlignment="1">
      <alignment horizontal="left" wrapText="1"/>
    </xf>
    <xf numFmtId="0" fontId="24" fillId="0" borderId="0" xfId="0" applyFont="1" applyAlignment="1">
      <alignment vertical="center" wrapText="1"/>
    </xf>
    <xf numFmtId="0" fontId="28" fillId="0" borderId="0" xfId="0" applyFont="1"/>
    <xf numFmtId="4" fontId="29" fillId="0" borderId="0" xfId="0" applyNumberFormat="1" applyFont="1"/>
    <xf numFmtId="0" fontId="29" fillId="0" borderId="0" xfId="0" applyFont="1"/>
    <xf numFmtId="4" fontId="29" fillId="0" borderId="0" xfId="0" applyNumberFormat="1" applyFont="1" applyAlignment="1">
      <alignment wrapText="1"/>
    </xf>
    <xf numFmtId="4" fontId="29" fillId="0" borderId="3" xfId="0" applyNumberFormat="1" applyFont="1" applyBorder="1"/>
    <xf numFmtId="49" fontId="24" fillId="3" borderId="5" xfId="0" applyNumberFormat="1" applyFont="1" applyFill="1" applyBorder="1" applyAlignment="1">
      <alignment horizontal="center"/>
    </xf>
    <xf numFmtId="0" fontId="26" fillId="3" borderId="3" xfId="0" applyFont="1" applyFill="1" applyBorder="1" applyAlignment="1">
      <alignment horizontal="right" wrapText="1"/>
    </xf>
    <xf numFmtId="4" fontId="24" fillId="0" borderId="0" xfId="1" applyNumberFormat="1" applyFont="1" applyFill="1" applyBorder="1" applyAlignment="1"/>
    <xf numFmtId="4" fontId="24" fillId="0" borderId="0" xfId="1" applyNumberFormat="1" applyFont="1" applyBorder="1" applyAlignment="1"/>
    <xf numFmtId="4" fontId="30" fillId="0" borderId="0" xfId="6" applyFont="1"/>
    <xf numFmtId="0" fontId="30" fillId="0" borderId="0" xfId="6" applyNumberFormat="1" applyFont="1"/>
    <xf numFmtId="0" fontId="30" fillId="0" borderId="0" xfId="6" applyNumberFormat="1" applyFont="1" applyAlignment="1">
      <alignment horizontal="center" wrapText="1"/>
    </xf>
    <xf numFmtId="49" fontId="30" fillId="0" borderId="0" xfId="6" applyNumberFormat="1" applyFont="1" applyAlignment="1">
      <alignment horizontal="center" vertical="top"/>
    </xf>
    <xf numFmtId="4" fontId="30" fillId="0" borderId="0" xfId="6" applyFont="1" applyAlignment="1">
      <alignment horizontal="center" wrapText="1"/>
    </xf>
    <xf numFmtId="4" fontId="30" fillId="0" borderId="0" xfId="6" applyFont="1" applyAlignment="1">
      <alignment horizontal="center"/>
    </xf>
    <xf numFmtId="4" fontId="30" fillId="0" borderId="0" xfId="6" applyFont="1" applyAlignment="1">
      <alignment horizontal="center" vertical="center"/>
    </xf>
    <xf numFmtId="4" fontId="11" fillId="0" borderId="0" xfId="6" applyFont="1" applyAlignment="1">
      <alignment wrapText="1"/>
    </xf>
    <xf numFmtId="4" fontId="30" fillId="0" borderId="0" xfId="6" applyFont="1" applyAlignment="1">
      <alignment horizontal="right"/>
    </xf>
    <xf numFmtId="4" fontId="30" fillId="0" borderId="0" xfId="6" applyFont="1" applyAlignment="1">
      <alignment wrapText="1"/>
    </xf>
    <xf numFmtId="4" fontId="31" fillId="0" borderId="0" xfId="6" applyFont="1"/>
    <xf numFmtId="4" fontId="30" fillId="0" borderId="0" xfId="7" applyFont="1" applyAlignment="1">
      <alignment horizontal="center"/>
    </xf>
    <xf numFmtId="4" fontId="30" fillId="0" borderId="0" xfId="8" applyFont="1" applyAlignment="1">
      <alignment horizontal="center" vertical="top"/>
    </xf>
    <xf numFmtId="3" fontId="30" fillId="0" borderId="0" xfId="7" applyNumberFormat="1" applyFont="1" applyAlignment="1">
      <alignment horizontal="right"/>
    </xf>
    <xf numFmtId="4" fontId="30" fillId="0" borderId="0" xfId="8" applyFont="1" applyAlignment="1">
      <alignment wrapText="1"/>
    </xf>
    <xf numFmtId="4" fontId="30" fillId="0" borderId="0" xfId="7" applyFont="1" applyAlignment="1">
      <alignment horizontal="right"/>
    </xf>
    <xf numFmtId="49" fontId="30" fillId="0" borderId="0" xfId="8" applyNumberFormat="1" applyFont="1" applyAlignment="1">
      <alignment wrapText="1"/>
    </xf>
    <xf numFmtId="4" fontId="32" fillId="0" borderId="0" xfId="6" applyFont="1" applyAlignment="1">
      <alignment wrapText="1"/>
    </xf>
    <xf numFmtId="3" fontId="30" fillId="0" borderId="0" xfId="6" applyNumberFormat="1" applyFont="1" applyAlignment="1">
      <alignment horizontal="right"/>
    </xf>
    <xf numFmtId="4" fontId="30" fillId="0" borderId="0" xfId="9" applyFont="1" applyAlignment="1">
      <alignment horizontal="center" vertical="top"/>
    </xf>
    <xf numFmtId="4" fontId="30" fillId="0" borderId="0" xfId="9" applyFont="1" applyAlignment="1">
      <alignment horizontal="left" vertical="center" wrapText="1"/>
    </xf>
    <xf numFmtId="4" fontId="30" fillId="0" borderId="0" xfId="9" applyFont="1" applyAlignment="1">
      <alignment horizontal="center"/>
    </xf>
    <xf numFmtId="3" fontId="30" fillId="0" borderId="0" xfId="9" applyNumberFormat="1" applyFont="1" applyAlignment="1">
      <alignment horizontal="right"/>
    </xf>
    <xf numFmtId="4" fontId="30" fillId="0" borderId="0" xfId="9" applyFont="1" applyAlignment="1">
      <alignment horizontal="right"/>
    </xf>
    <xf numFmtId="49" fontId="30" fillId="0" borderId="0" xfId="6" applyNumberFormat="1" applyFont="1" applyAlignment="1">
      <alignment horizontal="justify" vertical="top" wrapText="1"/>
    </xf>
    <xf numFmtId="4" fontId="33" fillId="0" borderId="0" xfId="6" applyFont="1" applyAlignment="1">
      <alignment horizontal="center"/>
    </xf>
    <xf numFmtId="4" fontId="34" fillId="0" borderId="0" xfId="6" applyFont="1" applyAlignment="1">
      <alignment horizontal="right"/>
    </xf>
    <xf numFmtId="4" fontId="11" fillId="0" borderId="22" xfId="6" applyFont="1" applyBorder="1" applyAlignment="1">
      <alignment horizontal="right"/>
    </xf>
    <xf numFmtId="4" fontId="30" fillId="0" borderId="0" xfId="10" applyFont="1" applyAlignment="1">
      <alignment horizontal="right"/>
    </xf>
    <xf numFmtId="0" fontId="30" fillId="0" borderId="0" xfId="6" applyNumberFormat="1" applyFont="1" applyAlignment="1">
      <alignment horizontal="center" vertical="center"/>
    </xf>
    <xf numFmtId="49" fontId="30" fillId="0" borderId="0" xfId="6" applyNumberFormat="1" applyFont="1" applyAlignment="1">
      <alignment horizontal="center" vertical="center"/>
    </xf>
    <xf numFmtId="2" fontId="30" fillId="0" borderId="0" xfId="6" applyNumberFormat="1" applyFont="1" applyAlignment="1">
      <alignment horizontal="right"/>
    </xf>
    <xf numFmtId="4" fontId="31" fillId="0" borderId="0" xfId="6" applyFont="1" applyAlignment="1">
      <alignment wrapText="1"/>
    </xf>
    <xf numFmtId="4" fontId="11" fillId="0" borderId="0" xfId="6" applyFont="1" applyAlignment="1">
      <alignment horizontal="right"/>
    </xf>
    <xf numFmtId="1" fontId="30" fillId="0" borderId="0" xfId="6" applyNumberFormat="1" applyFont="1" applyAlignment="1">
      <alignment horizontal="center" vertical="top"/>
    </xf>
    <xf numFmtId="49" fontId="30" fillId="0" borderId="0" xfId="6" applyNumberFormat="1" applyFont="1" applyAlignment="1">
      <alignment horizontal="right" vertical="center"/>
    </xf>
    <xf numFmtId="49" fontId="30" fillId="0" borderId="0" xfId="6" applyNumberFormat="1" applyFont="1" applyAlignment="1">
      <alignment wrapText="1"/>
    </xf>
    <xf numFmtId="4" fontId="35" fillId="0" borderId="0" xfId="6" applyFont="1" applyAlignment="1">
      <alignment horizontal="right"/>
    </xf>
    <xf numFmtId="4" fontId="30" fillId="0" borderId="0" xfId="6" applyFont="1" applyAlignment="1">
      <alignment vertical="top" wrapText="1"/>
    </xf>
    <xf numFmtId="4" fontId="30" fillId="0" borderId="0" xfId="6" applyFont="1" applyAlignment="1">
      <alignment horizontal="left" wrapText="1"/>
    </xf>
    <xf numFmtId="0" fontId="30" fillId="0" borderId="0" xfId="6" applyNumberFormat="1" applyFont="1" applyAlignment="1">
      <alignment horizontal="center" vertical="top"/>
    </xf>
    <xf numFmtId="4" fontId="30" fillId="0" borderId="0" xfId="6" applyFont="1" applyAlignment="1">
      <alignment vertical="center" wrapText="1"/>
    </xf>
    <xf numFmtId="4" fontId="11" fillId="0" borderId="0" xfId="6" applyFont="1" applyAlignment="1">
      <alignment horizontal="left" wrapText="1"/>
    </xf>
    <xf numFmtId="4" fontId="30" fillId="0" borderId="0" xfId="6" applyFont="1" applyAlignment="1">
      <alignment horizontal="left" vertical="center" wrapText="1"/>
    </xf>
    <xf numFmtId="49" fontId="30" fillId="0" borderId="0" xfId="0" applyNumberFormat="1" applyFont="1" applyAlignment="1">
      <alignment horizontal="left"/>
    </xf>
    <xf numFmtId="0" fontId="30" fillId="0" borderId="0" xfId="0" applyFont="1" applyAlignment="1">
      <alignment horizontal="center" vertical="center"/>
    </xf>
    <xf numFmtId="1" fontId="30" fillId="0" borderId="0" xfId="0" applyNumberFormat="1" applyFont="1" applyAlignment="1">
      <alignment horizontal="right" vertical="center"/>
    </xf>
    <xf numFmtId="166" fontId="30" fillId="0" borderId="0" xfId="0" applyNumberFormat="1" applyFont="1"/>
    <xf numFmtId="166" fontId="30" fillId="0" borderId="0" xfId="0" applyNumberFormat="1" applyFont="1" applyAlignment="1">
      <alignment horizontal="right" vertical="center"/>
    </xf>
    <xf numFmtId="0" fontId="30" fillId="0" borderId="0" xfId="0" applyFont="1" applyAlignment="1">
      <alignment horizontal="right"/>
    </xf>
    <xf numFmtId="0" fontId="30" fillId="0" borderId="0" xfId="0" applyFont="1" applyAlignment="1">
      <alignment horizontal="justify" vertical="top" wrapText="1"/>
    </xf>
    <xf numFmtId="3" fontId="32" fillId="0" borderId="0" xfId="6" applyNumberFormat="1" applyFont="1" applyAlignment="1">
      <alignment horizontal="right"/>
    </xf>
    <xf numFmtId="166" fontId="32" fillId="0" borderId="0" xfId="6" applyNumberFormat="1" applyFont="1" applyAlignment="1">
      <alignment horizontal="right"/>
    </xf>
    <xf numFmtId="14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vertical="top" wrapText="1"/>
    </xf>
    <xf numFmtId="0" fontId="38" fillId="0" borderId="0" xfId="0" applyFont="1" applyAlignment="1">
      <alignment horizontal="center" vertical="center"/>
    </xf>
    <xf numFmtId="166" fontId="38" fillId="0" borderId="0" xfId="0" applyNumberFormat="1" applyFont="1" applyAlignment="1">
      <alignment horizontal="right" vertical="center"/>
    </xf>
    <xf numFmtId="166" fontId="9" fillId="0" borderId="23" xfId="0" applyNumberFormat="1" applyFont="1" applyBorder="1" applyAlignment="1">
      <alignment horizontal="right" vertical="center"/>
    </xf>
    <xf numFmtId="166" fontId="39" fillId="0" borderId="23" xfId="0" applyNumberFormat="1" applyFont="1" applyBorder="1" applyAlignment="1">
      <alignment horizontal="right" vertical="center"/>
    </xf>
    <xf numFmtId="4" fontId="40" fillId="0" borderId="0" xfId="6" applyFont="1" applyAlignment="1">
      <alignment horizontal="right" vertical="center" wrapText="1"/>
    </xf>
    <xf numFmtId="4" fontId="41" fillId="0" borderId="0" xfId="6" applyFont="1" applyAlignment="1">
      <alignment horizontal="right"/>
    </xf>
    <xf numFmtId="4" fontId="42" fillId="0" borderId="0" xfId="6" applyFont="1" applyAlignment="1">
      <alignment wrapText="1"/>
    </xf>
    <xf numFmtId="0" fontId="43" fillId="0" borderId="0" xfId="11" applyFont="1" applyAlignment="1">
      <alignment horizontal="center" vertical="top"/>
    </xf>
    <xf numFmtId="0" fontId="43" fillId="0" borderId="0" xfId="11" applyFont="1" applyAlignment="1">
      <alignment vertical="center"/>
    </xf>
    <xf numFmtId="0" fontId="44" fillId="0" borderId="0" xfId="11" applyFont="1" applyAlignment="1">
      <alignment horizontal="center"/>
    </xf>
    <xf numFmtId="0" fontId="44" fillId="0" borderId="0" xfId="11" applyFont="1"/>
    <xf numFmtId="4" fontId="44" fillId="0" borderId="0" xfId="11" applyNumberFormat="1" applyFont="1"/>
    <xf numFmtId="0" fontId="23" fillId="0" borderId="0" xfId="12"/>
    <xf numFmtId="0" fontId="44" fillId="0" borderId="0" xfId="11" applyFont="1" applyAlignment="1">
      <alignment horizontal="center" vertical="top"/>
    </xf>
    <xf numFmtId="0" fontId="43" fillId="0" borderId="0" xfId="11" applyFont="1"/>
    <xf numFmtId="0" fontId="43" fillId="0" borderId="15" xfId="11" applyFont="1" applyBorder="1" applyAlignment="1">
      <alignment horizontal="center" vertical="top"/>
    </xf>
    <xf numFmtId="0" fontId="43" fillId="0" borderId="15" xfId="11" applyFont="1" applyBorder="1"/>
    <xf numFmtId="0" fontId="44" fillId="0" borderId="15" xfId="11" applyFont="1" applyBorder="1" applyAlignment="1">
      <alignment horizontal="center"/>
    </xf>
    <xf numFmtId="0" fontId="44" fillId="0" borderId="15" xfId="11" applyFont="1" applyBorder="1"/>
    <xf numFmtId="4" fontId="44" fillId="0" borderId="15" xfId="11" applyNumberFormat="1" applyFont="1" applyBorder="1"/>
    <xf numFmtId="0" fontId="44" fillId="0" borderId="15" xfId="11" applyFont="1" applyBorder="1" applyAlignment="1">
      <alignment horizontal="center" vertical="top"/>
    </xf>
    <xf numFmtId="0" fontId="44" fillId="0" borderId="15" xfId="11" applyFont="1" applyBorder="1" applyAlignment="1">
      <alignment wrapText="1"/>
    </xf>
    <xf numFmtId="0" fontId="44" fillId="0" borderId="15" xfId="11" applyFont="1" applyBorder="1" applyAlignment="1">
      <alignment vertical="top" wrapText="1"/>
    </xf>
    <xf numFmtId="0" fontId="44" fillId="0" borderId="15" xfId="11" applyFont="1" applyBorder="1" applyAlignment="1">
      <alignment horizontal="center" vertical="center"/>
    </xf>
    <xf numFmtId="0" fontId="44" fillId="0" borderId="15" xfId="11" applyFont="1" applyBorder="1" applyAlignment="1">
      <alignment vertical="center"/>
    </xf>
    <xf numFmtId="4" fontId="44" fillId="0" borderId="15" xfId="11" applyNumberFormat="1" applyFont="1" applyBorder="1" applyAlignment="1">
      <alignment vertical="center"/>
    </xf>
    <xf numFmtId="3" fontId="44" fillId="6" borderId="15" xfId="2" applyNumberFormat="1" applyFont="1" applyFill="1" applyBorder="1" applyAlignment="1">
      <alignment horizontal="justify" vertical="top"/>
    </xf>
    <xf numFmtId="4" fontId="43" fillId="0" borderId="15" xfId="11" applyNumberFormat="1" applyFont="1" applyBorder="1"/>
    <xf numFmtId="49" fontId="44" fillId="0" borderId="15" xfId="11" applyNumberFormat="1" applyFont="1" applyBorder="1" applyAlignment="1">
      <alignment horizontal="center" vertical="top"/>
    </xf>
    <xf numFmtId="166" fontId="44" fillId="0" borderId="15" xfId="11" applyNumberFormat="1" applyFont="1" applyBorder="1"/>
    <xf numFmtId="4" fontId="43" fillId="0" borderId="15" xfId="11" applyNumberFormat="1" applyFont="1" applyBorder="1" applyAlignment="1">
      <alignment horizontal="right"/>
    </xf>
    <xf numFmtId="3" fontId="44" fillId="0" borderId="15" xfId="11" applyNumberFormat="1" applyFont="1" applyBorder="1"/>
    <xf numFmtId="0" fontId="44" fillId="0" borderId="15" xfId="11" applyFont="1" applyBorder="1" applyAlignment="1">
      <alignment vertical="top"/>
    </xf>
    <xf numFmtId="1" fontId="44" fillId="0" borderId="15" xfId="11" applyNumberFormat="1" applyFont="1" applyBorder="1"/>
    <xf numFmtId="0" fontId="44" fillId="0" borderId="0" xfId="12" applyFont="1" applyAlignment="1">
      <alignment horizontal="center"/>
    </xf>
    <xf numFmtId="0" fontId="44" fillId="0" borderId="0" xfId="12" applyFont="1"/>
    <xf numFmtId="0" fontId="43" fillId="0" borderId="15" xfId="11" applyFont="1" applyBorder="1" applyAlignment="1">
      <alignment horizontal="center" vertical="center"/>
    </xf>
    <xf numFmtId="0" fontId="43" fillId="0" borderId="15" xfId="11" applyFont="1" applyBorder="1" applyAlignment="1">
      <alignment vertical="center"/>
    </xf>
    <xf numFmtId="0" fontId="46" fillId="0" borderId="15" xfId="11" applyFont="1" applyBorder="1" applyAlignment="1">
      <alignment horizontal="center" vertical="center"/>
    </xf>
    <xf numFmtId="0" fontId="46" fillId="0" borderId="15" xfId="11" applyFont="1" applyBorder="1" applyAlignment="1">
      <alignment vertical="center"/>
    </xf>
    <xf numFmtId="4" fontId="46" fillId="0" borderId="15" xfId="11" applyNumberFormat="1" applyFont="1" applyBorder="1" applyAlignment="1">
      <alignment vertical="center"/>
    </xf>
    <xf numFmtId="4" fontId="43" fillId="0" borderId="15" xfId="11" applyNumberFormat="1" applyFont="1" applyBorder="1" applyAlignment="1">
      <alignment vertical="center"/>
    </xf>
    <xf numFmtId="4" fontId="44" fillId="0" borderId="15" xfId="11" applyNumberFormat="1" applyFont="1" applyBorder="1" applyAlignment="1">
      <alignment horizontal="center"/>
    </xf>
    <xf numFmtId="4" fontId="43" fillId="0" borderId="15" xfId="11" applyNumberFormat="1" applyFont="1" applyBorder="1" applyAlignment="1">
      <alignment horizontal="center"/>
    </xf>
    <xf numFmtId="0" fontId="43" fillId="0" borderId="15" xfId="11" applyFont="1" applyBorder="1" applyAlignment="1">
      <alignment vertical="top" wrapText="1"/>
    </xf>
    <xf numFmtId="0" fontId="43" fillId="0" borderId="15" xfId="11" applyFont="1" applyBorder="1" applyAlignment="1">
      <alignment horizontal="center"/>
    </xf>
    <xf numFmtId="0" fontId="43" fillId="0" borderId="15" xfId="11" applyFont="1" applyBorder="1" applyAlignment="1">
      <alignment wrapText="1"/>
    </xf>
    <xf numFmtId="0" fontId="44" fillId="0" borderId="15" xfId="11" applyFont="1" applyBorder="1" applyAlignment="1">
      <alignment horizontal="justify" vertical="top" wrapText="1"/>
    </xf>
    <xf numFmtId="0" fontId="44" fillId="0" borderId="15" xfId="11" applyFont="1" applyBorder="1" applyAlignment="1">
      <alignment horizontal="right"/>
    </xf>
    <xf numFmtId="0" fontId="43" fillId="0" borderId="0" xfId="11" applyFont="1" applyAlignment="1">
      <alignment horizontal="center" vertical="center"/>
    </xf>
    <xf numFmtId="0" fontId="43" fillId="0" borderId="0" xfId="11" applyFont="1" applyAlignment="1">
      <alignment vertical="top" wrapText="1"/>
    </xf>
    <xf numFmtId="0" fontId="44" fillId="0" borderId="0" xfId="11" applyFont="1" applyAlignment="1">
      <alignment vertical="top" wrapText="1"/>
    </xf>
    <xf numFmtId="4" fontId="44" fillId="0" borderId="15" xfId="11" applyNumberFormat="1" applyFont="1" applyBorder="1" applyAlignment="1">
      <alignment horizontal="center" vertical="center"/>
    </xf>
    <xf numFmtId="43" fontId="44" fillId="0" borderId="15" xfId="11" applyNumberFormat="1" applyFont="1" applyBorder="1" applyAlignment="1">
      <alignment horizontal="center" vertical="center"/>
    </xf>
    <xf numFmtId="0" fontId="44" fillId="0" borderId="15" xfId="11" applyFont="1" applyBorder="1" applyAlignment="1">
      <alignment vertical="center" wrapText="1"/>
    </xf>
    <xf numFmtId="43" fontId="44" fillId="0" borderId="15" xfId="5" applyFont="1" applyFill="1" applyBorder="1" applyAlignment="1">
      <alignment horizontal="center" vertical="center"/>
    </xf>
    <xf numFmtId="4" fontId="43" fillId="0" borderId="15" xfId="11" applyNumberFormat="1" applyFont="1" applyBorder="1" applyAlignment="1">
      <alignment horizontal="center" vertical="center"/>
    </xf>
    <xf numFmtId="43" fontId="43" fillId="0" borderId="15" xfId="11" applyNumberFormat="1" applyFont="1" applyBorder="1" applyAlignment="1">
      <alignment horizontal="center" vertical="center"/>
    </xf>
    <xf numFmtId="4" fontId="44" fillId="0" borderId="0" xfId="11" applyNumberFormat="1" applyFont="1" applyAlignment="1">
      <alignment horizontal="center"/>
    </xf>
    <xf numFmtId="0" fontId="43" fillId="0" borderId="0" xfId="11" applyFont="1" applyAlignment="1">
      <alignment vertical="top"/>
    </xf>
    <xf numFmtId="4" fontId="43" fillId="0" borderId="0" xfId="11" applyNumberFormat="1" applyFont="1" applyAlignment="1">
      <alignment horizontal="center"/>
    </xf>
    <xf numFmtId="4" fontId="43" fillId="0" borderId="0" xfId="11" applyNumberFormat="1" applyFont="1"/>
    <xf numFmtId="43" fontId="43" fillId="0" borderId="0" xfId="11" applyNumberFormat="1" applyFont="1" applyAlignment="1">
      <alignment horizontal="center"/>
    </xf>
    <xf numFmtId="43" fontId="43" fillId="0" borderId="15" xfId="11" applyNumberFormat="1" applyFont="1" applyBorder="1" applyAlignment="1">
      <alignment horizontal="right" vertical="center"/>
    </xf>
    <xf numFmtId="4" fontId="38" fillId="0" borderId="0" xfId="11" applyNumberFormat="1" applyFont="1" applyAlignment="1">
      <alignment horizontal="center"/>
    </xf>
    <xf numFmtId="0" fontId="47" fillId="0" borderId="0" xfId="11" applyFont="1" applyAlignment="1">
      <alignment vertical="top"/>
    </xf>
    <xf numFmtId="4" fontId="47" fillId="0" borderId="0" xfId="11" applyNumberFormat="1" applyFont="1" applyAlignment="1">
      <alignment horizontal="center"/>
    </xf>
    <xf numFmtId="4" fontId="47" fillId="0" borderId="0" xfId="11" applyNumberFormat="1" applyFont="1"/>
    <xf numFmtId="43" fontId="47" fillId="0" borderId="0" xfId="11" applyNumberFormat="1" applyFont="1" applyAlignment="1">
      <alignment horizontal="center"/>
    </xf>
    <xf numFmtId="0" fontId="47" fillId="0" borderId="0" xfId="11" applyFont="1" applyAlignment="1">
      <alignment horizontal="center" vertical="center"/>
    </xf>
    <xf numFmtId="0" fontId="47" fillId="0" borderId="0" xfId="11" applyFont="1" applyAlignment="1">
      <alignment vertical="top" wrapText="1"/>
    </xf>
    <xf numFmtId="0" fontId="38" fillId="0" borderId="0" xfId="11" applyFont="1" applyAlignment="1">
      <alignment horizontal="center"/>
    </xf>
    <xf numFmtId="4" fontId="38" fillId="0" borderId="0" xfId="11" applyNumberFormat="1" applyFont="1"/>
    <xf numFmtId="0" fontId="38" fillId="0" borderId="0" xfId="11" applyFont="1"/>
    <xf numFmtId="4" fontId="38" fillId="0" borderId="0" xfId="11" applyNumberFormat="1" applyFont="1" applyAlignment="1">
      <alignment horizontal="right"/>
    </xf>
    <xf numFmtId="0" fontId="24" fillId="0" borderId="0" xfId="11" applyFont="1" applyAlignment="1">
      <alignment horizontal="center"/>
    </xf>
    <xf numFmtId="0" fontId="24" fillId="0" borderId="0" xfId="11" applyFont="1"/>
    <xf numFmtId="0" fontId="38" fillId="0" borderId="0" xfId="12" applyFont="1" applyAlignment="1">
      <alignment horizontal="center" vertical="top"/>
    </xf>
    <xf numFmtId="0" fontId="38" fillId="0" borderId="0" xfId="12" applyFont="1"/>
    <xf numFmtId="0" fontId="38" fillId="0" borderId="0" xfId="12" applyFont="1" applyAlignment="1">
      <alignment horizontal="center"/>
    </xf>
    <xf numFmtId="4" fontId="38" fillId="0" borderId="0" xfId="12" applyNumberFormat="1" applyFont="1"/>
    <xf numFmtId="0" fontId="49" fillId="0" borderId="0" xfId="16" applyFont="1" applyAlignment="1">
      <alignment horizontal="center"/>
    </xf>
    <xf numFmtId="164" fontId="25" fillId="0" borderId="0" xfId="17" applyFont="1" applyFill="1" applyBorder="1" applyAlignment="1">
      <alignment horizontal="center"/>
    </xf>
    <xf numFmtId="0" fontId="25" fillId="0" borderId="0" xfId="16" applyFont="1" applyAlignment="1">
      <alignment horizontal="center"/>
    </xf>
    <xf numFmtId="0" fontId="49" fillId="0" borderId="0" xfId="16" applyFont="1" applyAlignment="1">
      <alignment horizontal="left"/>
    </xf>
    <xf numFmtId="0" fontId="25" fillId="0" borderId="0" xfId="16" applyFont="1"/>
    <xf numFmtId="49" fontId="9" fillId="0" borderId="15" xfId="16" applyNumberFormat="1" applyFont="1" applyBorder="1" applyAlignment="1">
      <alignment vertical="center"/>
    </xf>
    <xf numFmtId="0" fontId="9" fillId="0" borderId="15" xfId="16" applyFont="1" applyBorder="1" applyAlignment="1">
      <alignment horizontal="center" vertical="center" wrapText="1"/>
    </xf>
    <xf numFmtId="4" fontId="9" fillId="0" borderId="15" xfId="16" applyNumberFormat="1" applyFont="1" applyBorder="1" applyAlignment="1">
      <alignment horizontal="center" vertical="center" wrapText="1"/>
    </xf>
    <xf numFmtId="0" fontId="9" fillId="0" borderId="0" xfId="16" applyFont="1" applyAlignment="1">
      <alignment horizontal="left"/>
    </xf>
    <xf numFmtId="0" fontId="9" fillId="0" borderId="0" xfId="16" applyFont="1"/>
    <xf numFmtId="49" fontId="9" fillId="7" borderId="15" xfId="16" applyNumberFormat="1" applyFont="1" applyFill="1" applyBorder="1" applyAlignment="1">
      <alignment vertical="top" wrapText="1"/>
    </xf>
    <xf numFmtId="0" fontId="9" fillId="7" borderId="15" xfId="16" applyFont="1" applyFill="1" applyBorder="1" applyAlignment="1">
      <alignment horizontal="left" vertical="top" wrapText="1"/>
    </xf>
    <xf numFmtId="49" fontId="32" fillId="7" borderId="15" xfId="16" applyNumberFormat="1" applyFont="1" applyFill="1" applyBorder="1" applyAlignment="1">
      <alignment horizontal="center"/>
    </xf>
    <xf numFmtId="167" fontId="32" fillId="7" borderId="15" xfId="16" applyNumberFormat="1" applyFont="1" applyFill="1" applyBorder="1" applyAlignment="1">
      <alignment horizontal="right"/>
    </xf>
    <xf numFmtId="4" fontId="32" fillId="7" borderId="15" xfId="16" applyNumberFormat="1" applyFont="1" applyFill="1" applyBorder="1" applyAlignment="1">
      <alignment horizontal="right"/>
    </xf>
    <xf numFmtId="4" fontId="9" fillId="7" borderId="15" xfId="16" applyNumberFormat="1" applyFont="1" applyFill="1" applyBorder="1" applyAlignment="1">
      <alignment horizontal="right"/>
    </xf>
    <xf numFmtId="167" fontId="9" fillId="7" borderId="15" xfId="16" applyNumberFormat="1" applyFont="1" applyFill="1" applyBorder="1" applyAlignment="1">
      <alignment horizontal="right"/>
    </xf>
    <xf numFmtId="0" fontId="50" fillId="7" borderId="0" xfId="16" applyFont="1" applyFill="1" applyAlignment="1">
      <alignment horizontal="left"/>
    </xf>
    <xf numFmtId="0" fontId="7" fillId="7" borderId="0" xfId="16" applyFont="1" applyFill="1"/>
    <xf numFmtId="49" fontId="9" fillId="0" borderId="15" xfId="16" applyNumberFormat="1" applyFont="1" applyBorder="1" applyAlignment="1">
      <alignment vertical="top" wrapText="1"/>
    </xf>
    <xf numFmtId="0" fontId="9" fillId="0" borderId="15" xfId="16" applyFont="1" applyBorder="1" applyAlignment="1">
      <alignment horizontal="left" vertical="top" wrapText="1"/>
    </xf>
    <xf numFmtId="49" fontId="32" fillId="0" borderId="15" xfId="16" applyNumberFormat="1" applyFont="1" applyBorder="1" applyAlignment="1">
      <alignment horizontal="center"/>
    </xf>
    <xf numFmtId="4" fontId="32" fillId="0" borderId="15" xfId="16" applyNumberFormat="1" applyFont="1" applyBorder="1" applyAlignment="1">
      <alignment horizontal="center"/>
    </xf>
    <xf numFmtId="4" fontId="32" fillId="0" borderId="15" xfId="16" applyNumberFormat="1" applyFont="1" applyBorder="1" applyAlignment="1">
      <alignment horizontal="right"/>
    </xf>
    <xf numFmtId="0" fontId="50" fillId="0" borderId="0" xfId="16" applyFont="1" applyAlignment="1">
      <alignment horizontal="left" wrapText="1"/>
    </xf>
    <xf numFmtId="0" fontId="7" fillId="0" borderId="0" xfId="16" applyFont="1"/>
    <xf numFmtId="0" fontId="32" fillId="0" borderId="15" xfId="16" applyFont="1" applyBorder="1" applyAlignment="1">
      <alignment horizontal="left" vertical="top" wrapText="1"/>
    </xf>
    <xf numFmtId="49" fontId="7" fillId="0" borderId="15" xfId="16" applyNumberFormat="1" applyFont="1" applyBorder="1" applyAlignment="1">
      <alignment vertical="top" wrapText="1"/>
    </xf>
    <xf numFmtId="49" fontId="9" fillId="5" borderId="15" xfId="16" applyNumberFormat="1" applyFont="1" applyFill="1" applyBorder="1" applyAlignment="1">
      <alignment vertical="top" wrapText="1"/>
    </xf>
    <xf numFmtId="0" fontId="9" fillId="5" borderId="15" xfId="16" applyFont="1" applyFill="1" applyBorder="1" applyAlignment="1">
      <alignment horizontal="left" vertical="center" wrapText="1"/>
    </xf>
    <xf numFmtId="49" fontId="32" fillId="5" borderId="15" xfId="16" applyNumberFormat="1" applyFont="1" applyFill="1" applyBorder="1" applyAlignment="1">
      <alignment horizontal="center" vertical="center"/>
    </xf>
    <xf numFmtId="167" fontId="32" fillId="5" borderId="15" xfId="16" applyNumberFormat="1" applyFont="1" applyFill="1" applyBorder="1" applyAlignment="1">
      <alignment horizontal="right" vertical="center"/>
    </xf>
    <xf numFmtId="4" fontId="32" fillId="5" borderId="15" xfId="16" applyNumberFormat="1" applyFont="1" applyFill="1" applyBorder="1" applyAlignment="1">
      <alignment horizontal="right" vertical="center"/>
    </xf>
    <xf numFmtId="4" fontId="9" fillId="5" borderId="15" xfId="16" applyNumberFormat="1" applyFont="1" applyFill="1" applyBorder="1" applyAlignment="1">
      <alignment horizontal="right" vertical="center"/>
    </xf>
    <xf numFmtId="167" fontId="9" fillId="5" borderId="15" xfId="16" applyNumberFormat="1" applyFont="1" applyFill="1" applyBorder="1" applyAlignment="1">
      <alignment horizontal="right" vertical="center"/>
    </xf>
    <xf numFmtId="0" fontId="50" fillId="5" borderId="0" xfId="16" applyFont="1" applyFill="1" applyAlignment="1">
      <alignment horizontal="left"/>
    </xf>
    <xf numFmtId="0" fontId="7" fillId="5" borderId="0" xfId="16" applyFont="1" applyFill="1"/>
    <xf numFmtId="49" fontId="25" fillId="0" borderId="15" xfId="16" applyNumberFormat="1" applyFont="1" applyBorder="1" applyAlignment="1">
      <alignment vertical="top" wrapText="1"/>
    </xf>
    <xf numFmtId="0" fontId="25" fillId="0" borderId="15" xfId="16" applyFont="1" applyBorder="1" applyAlignment="1">
      <alignment horizontal="left" vertical="top" wrapText="1"/>
    </xf>
    <xf numFmtId="49" fontId="25" fillId="0" borderId="15" xfId="16" applyNumberFormat="1" applyFont="1" applyBorder="1" applyAlignment="1">
      <alignment horizontal="center"/>
    </xf>
    <xf numFmtId="167" fontId="25" fillId="0" borderId="15" xfId="16" applyNumberFormat="1" applyFont="1" applyBorder="1" applyAlignment="1">
      <alignment horizontal="right"/>
    </xf>
    <xf numFmtId="4" fontId="25" fillId="0" borderId="15" xfId="16" applyNumberFormat="1" applyFont="1" applyBorder="1" applyAlignment="1">
      <alignment horizontal="right"/>
    </xf>
    <xf numFmtId="0" fontId="49" fillId="0" borderId="0" xfId="16" applyFont="1" applyAlignment="1">
      <alignment horizontal="left" wrapText="1"/>
    </xf>
    <xf numFmtId="167" fontId="32" fillId="0" borderId="15" xfId="16" applyNumberFormat="1" applyFont="1" applyBorder="1" applyAlignment="1">
      <alignment horizontal="right"/>
    </xf>
    <xf numFmtId="49" fontId="39" fillId="0" borderId="15" xfId="16" applyNumberFormat="1" applyFont="1" applyBorder="1" applyAlignment="1">
      <alignment vertical="top" wrapText="1"/>
    </xf>
    <xf numFmtId="0" fontId="50" fillId="0" borderId="0" xfId="16" applyFont="1" applyAlignment="1">
      <alignment horizontal="left"/>
    </xf>
    <xf numFmtId="4" fontId="9" fillId="0" borderId="15" xfId="16" applyNumberFormat="1" applyFont="1" applyBorder="1" applyAlignment="1">
      <alignment horizontal="right"/>
    </xf>
    <xf numFmtId="167" fontId="9" fillId="0" borderId="15" xfId="16" applyNumberFormat="1" applyFont="1" applyBorder="1" applyAlignment="1">
      <alignment horizontal="right"/>
    </xf>
    <xf numFmtId="49" fontId="51" fillId="0" borderId="15" xfId="16" applyNumberFormat="1" applyFont="1" applyBorder="1" applyAlignment="1">
      <alignment vertical="top" wrapText="1"/>
    </xf>
    <xf numFmtId="0" fontId="53" fillId="10" borderId="0" xfId="16" applyFont="1" applyFill="1" applyAlignment="1">
      <alignment horizontal="left" vertical="center"/>
    </xf>
    <xf numFmtId="0" fontId="25" fillId="10" borderId="0" xfId="16" applyFont="1" applyFill="1"/>
    <xf numFmtId="0" fontId="50" fillId="10" borderId="0" xfId="16" applyFont="1" applyFill="1" applyAlignment="1">
      <alignment horizontal="left" wrapText="1"/>
    </xf>
    <xf numFmtId="0" fontId="7" fillId="10" borderId="0" xfId="16" applyFont="1" applyFill="1"/>
    <xf numFmtId="164" fontId="49" fillId="0" borderId="0" xfId="17" applyFont="1" applyBorder="1" applyAlignment="1">
      <alignment horizontal="left"/>
    </xf>
    <xf numFmtId="49" fontId="32" fillId="0" borderId="15" xfId="16" applyNumberFormat="1" applyFont="1" applyBorder="1" applyAlignment="1">
      <alignment vertical="top" wrapText="1"/>
    </xf>
    <xf numFmtId="49" fontId="51" fillId="0" borderId="15" xfId="16" applyNumberFormat="1" applyFont="1" applyBorder="1" applyAlignment="1">
      <alignment horizontal="center" vertical="center" wrapText="1"/>
    </xf>
    <xf numFmtId="0" fontId="32" fillId="0" borderId="15" xfId="16" applyFont="1" applyBorder="1" applyAlignment="1">
      <alignment horizontal="left" vertical="center" wrapText="1"/>
    </xf>
    <xf numFmtId="0" fontId="49" fillId="10" borderId="0" xfId="16" applyFont="1" applyFill="1" applyAlignment="1">
      <alignment horizontal="left"/>
    </xf>
    <xf numFmtId="167" fontId="55" fillId="0" borderId="15" xfId="16" applyNumberFormat="1" applyFont="1" applyBorder="1" applyAlignment="1">
      <alignment horizontal="right"/>
    </xf>
    <xf numFmtId="49" fontId="9" fillId="11" borderId="15" xfId="16" applyNumberFormat="1" applyFont="1" applyFill="1" applyBorder="1" applyAlignment="1">
      <alignment vertical="top" wrapText="1"/>
    </xf>
    <xf numFmtId="0" fontId="9" fillId="11" borderId="15" xfId="16" applyFont="1" applyFill="1" applyBorder="1" applyAlignment="1">
      <alignment horizontal="left" vertical="center" wrapText="1"/>
    </xf>
    <xf numFmtId="49" fontId="32" fillId="11" borderId="15" xfId="16" applyNumberFormat="1" applyFont="1" applyFill="1" applyBorder="1" applyAlignment="1">
      <alignment horizontal="center" vertical="center"/>
    </xf>
    <xf numFmtId="167" fontId="32" fillId="11" borderId="15" xfId="16" applyNumberFormat="1" applyFont="1" applyFill="1" applyBorder="1" applyAlignment="1">
      <alignment horizontal="right" vertical="center"/>
    </xf>
    <xf numFmtId="4" fontId="32" fillId="11" borderId="15" xfId="16" applyNumberFormat="1" applyFont="1" applyFill="1" applyBorder="1" applyAlignment="1">
      <alignment horizontal="right" vertical="center"/>
    </xf>
    <xf numFmtId="4" fontId="9" fillId="11" borderId="15" xfId="16" applyNumberFormat="1" applyFont="1" applyFill="1" applyBorder="1" applyAlignment="1">
      <alignment horizontal="right" vertical="center"/>
    </xf>
    <xf numFmtId="167" fontId="9" fillId="11" borderId="15" xfId="16" applyNumberFormat="1" applyFont="1" applyFill="1" applyBorder="1" applyAlignment="1">
      <alignment horizontal="right" vertical="center"/>
    </xf>
    <xf numFmtId="0" fontId="51" fillId="0" borderId="15" xfId="16" applyFont="1" applyBorder="1"/>
    <xf numFmtId="4" fontId="51" fillId="0" borderId="15" xfId="16" applyNumberFormat="1" applyFont="1" applyBorder="1"/>
    <xf numFmtId="0" fontId="51" fillId="0" borderId="0" xfId="16" applyFont="1"/>
    <xf numFmtId="0" fontId="50" fillId="10" borderId="0" xfId="16" applyFont="1" applyFill="1" applyAlignment="1">
      <alignment horizontal="left"/>
    </xf>
    <xf numFmtId="0" fontId="7" fillId="0" borderId="15" xfId="16" applyFont="1" applyBorder="1" applyAlignment="1">
      <alignment horizontal="left" vertical="top" wrapText="1"/>
    </xf>
    <xf numFmtId="164" fontId="25" fillId="10" borderId="0" xfId="17" applyFont="1" applyFill="1" applyBorder="1"/>
    <xf numFmtId="167" fontId="32" fillId="0" borderId="15" xfId="16" applyNumberFormat="1" applyFont="1" applyBorder="1" applyAlignment="1">
      <alignment horizontal="center"/>
    </xf>
    <xf numFmtId="164" fontId="25" fillId="0" borderId="0" xfId="17" applyFont="1" applyBorder="1"/>
    <xf numFmtId="49" fontId="32" fillId="0" borderId="15" xfId="16" applyNumberFormat="1" applyFont="1" applyBorder="1" applyAlignment="1">
      <alignment horizontal="center" wrapText="1"/>
    </xf>
    <xf numFmtId="164" fontId="25" fillId="0" borderId="0" xfId="17" applyFont="1" applyFill="1" applyBorder="1"/>
    <xf numFmtId="0" fontId="9" fillId="10" borderId="0" xfId="16" applyFont="1" applyFill="1" applyAlignment="1">
      <alignment horizontal="left"/>
    </xf>
    <xf numFmtId="0" fontId="32" fillId="10" borderId="0" xfId="16" applyFont="1" applyFill="1" applyAlignment="1">
      <alignment horizontal="left"/>
    </xf>
    <xf numFmtId="0" fontId="39" fillId="0" borderId="15" xfId="16" applyFont="1" applyBorder="1" applyAlignment="1">
      <alignment horizontal="left" vertical="top" wrapText="1"/>
    </xf>
    <xf numFmtId="49" fontId="51" fillId="0" borderId="15" xfId="16" applyNumberFormat="1" applyFont="1" applyBorder="1" applyAlignment="1">
      <alignment horizontal="center"/>
    </xf>
    <xf numFmtId="167" fontId="51" fillId="0" borderId="15" xfId="16" applyNumberFormat="1" applyFont="1" applyBorder="1" applyAlignment="1">
      <alignment horizontal="right"/>
    </xf>
    <xf numFmtId="4" fontId="51" fillId="0" borderId="15" xfId="16" applyNumberFormat="1" applyFont="1" applyBorder="1" applyAlignment="1">
      <alignment horizontal="right"/>
    </xf>
    <xf numFmtId="4" fontId="39" fillId="0" borderId="15" xfId="16" applyNumberFormat="1" applyFont="1" applyBorder="1" applyAlignment="1">
      <alignment horizontal="right"/>
    </xf>
    <xf numFmtId="167" fontId="39" fillId="0" borderId="15" xfId="16" applyNumberFormat="1" applyFont="1" applyBorder="1" applyAlignment="1">
      <alignment horizontal="right"/>
    </xf>
    <xf numFmtId="0" fontId="39" fillId="0" borderId="0" xfId="16" applyFont="1" applyAlignment="1">
      <alignment horizontal="left"/>
    </xf>
    <xf numFmtId="168" fontId="51" fillId="0" borderId="0" xfId="16" applyNumberFormat="1" applyFont="1"/>
    <xf numFmtId="0" fontId="39" fillId="0" borderId="0" xfId="16" applyFont="1"/>
    <xf numFmtId="167" fontId="39" fillId="0" borderId="0" xfId="16" applyNumberFormat="1" applyFont="1" applyAlignment="1">
      <alignment horizontal="left"/>
    </xf>
    <xf numFmtId="169" fontId="39" fillId="0" borderId="0" xfId="16" applyNumberFormat="1" applyFont="1"/>
    <xf numFmtId="168" fontId="39" fillId="0" borderId="0" xfId="16" applyNumberFormat="1" applyFont="1"/>
    <xf numFmtId="0" fontId="9" fillId="11" borderId="18" xfId="16" applyFont="1" applyFill="1" applyBorder="1" applyAlignment="1">
      <alignment vertical="center" wrapText="1"/>
    </xf>
    <xf numFmtId="0" fontId="9" fillId="11" borderId="1" xfId="16" applyFont="1" applyFill="1" applyBorder="1" applyAlignment="1">
      <alignment vertical="center" wrapText="1"/>
    </xf>
    <xf numFmtId="0" fontId="9" fillId="11" borderId="19" xfId="16" applyFont="1" applyFill="1" applyBorder="1" applyAlignment="1">
      <alignment vertical="center" wrapText="1"/>
    </xf>
    <xf numFmtId="4" fontId="51" fillId="0" borderId="0" xfId="16" applyNumberFormat="1" applyFont="1"/>
    <xf numFmtId="0" fontId="11" fillId="12" borderId="13" xfId="0" applyFont="1" applyFill="1" applyBorder="1" applyAlignment="1">
      <alignment horizontal="center" vertical="top" wrapText="1"/>
    </xf>
    <xf numFmtId="4" fontId="11" fillId="12" borderId="13" xfId="0" applyNumberFormat="1" applyFont="1" applyFill="1" applyBorder="1" applyAlignment="1">
      <alignment horizontal="center"/>
    </xf>
    <xf numFmtId="0" fontId="5" fillId="12" borderId="0" xfId="0" applyFont="1" applyFill="1"/>
    <xf numFmtId="0" fontId="11" fillId="13" borderId="13" xfId="0" applyFont="1" applyFill="1" applyBorder="1" applyAlignment="1">
      <alignment horizontal="center" vertical="top" wrapText="1"/>
    </xf>
    <xf numFmtId="4" fontId="11" fillId="13" borderId="13" xfId="0" applyNumberFormat="1" applyFont="1" applyFill="1" applyBorder="1" applyAlignment="1">
      <alignment horizontal="center"/>
    </xf>
    <xf numFmtId="0" fontId="5" fillId="13" borderId="0" xfId="0" applyFont="1" applyFill="1"/>
    <xf numFmtId="0" fontId="11" fillId="14" borderId="13" xfId="0" applyFont="1" applyFill="1" applyBorder="1" applyAlignment="1">
      <alignment horizontal="center" vertical="top" wrapText="1"/>
    </xf>
    <xf numFmtId="4" fontId="11" fillId="14" borderId="13" xfId="0" applyNumberFormat="1" applyFont="1" applyFill="1" applyBorder="1" applyAlignment="1">
      <alignment horizontal="center"/>
    </xf>
    <xf numFmtId="0" fontId="5" fillId="14" borderId="0" xfId="0" applyFont="1" applyFill="1"/>
    <xf numFmtId="0" fontId="11" fillId="15" borderId="13" xfId="0" applyFont="1" applyFill="1" applyBorder="1" applyAlignment="1">
      <alignment horizontal="center" vertical="top" wrapText="1"/>
    </xf>
    <xf numFmtId="4" fontId="11" fillId="15" borderId="13" xfId="0" applyNumberFormat="1" applyFont="1" applyFill="1" applyBorder="1" applyAlignment="1">
      <alignment horizontal="center"/>
    </xf>
    <xf numFmtId="0" fontId="5" fillId="15" borderId="0" xfId="0" applyFont="1" applyFill="1"/>
    <xf numFmtId="0" fontId="11" fillId="16" borderId="11" xfId="0" applyFont="1" applyFill="1" applyBorder="1" applyAlignment="1">
      <alignment horizontal="center"/>
    </xf>
    <xf numFmtId="4" fontId="17" fillId="16" borderId="11" xfId="0" applyNumberFormat="1" applyFont="1" applyFill="1" applyBorder="1"/>
    <xf numFmtId="4" fontId="11" fillId="16" borderId="11" xfId="0" applyNumberFormat="1" applyFont="1" applyFill="1" applyBorder="1"/>
    <xf numFmtId="4" fontId="11" fillId="16" borderId="12" xfId="0" applyNumberFormat="1" applyFont="1" applyFill="1" applyBorder="1" applyAlignment="1">
      <alignment horizontal="center"/>
    </xf>
    <xf numFmtId="0" fontId="5" fillId="16" borderId="0" xfId="0" applyFont="1" applyFill="1"/>
    <xf numFmtId="165" fontId="6" fillId="17" borderId="0" xfId="0" applyNumberFormat="1" applyFont="1" applyFill="1" applyAlignment="1">
      <alignment horizontal="right" vertical="top"/>
    </xf>
    <xf numFmtId="4" fontId="11" fillId="17" borderId="11" xfId="0" applyNumberFormat="1" applyFont="1" applyFill="1" applyBorder="1"/>
    <xf numFmtId="4" fontId="11" fillId="17" borderId="10" xfId="0" applyNumberFormat="1" applyFont="1" applyFill="1" applyBorder="1" applyAlignment="1">
      <alignment horizontal="center"/>
    </xf>
    <xf numFmtId="0" fontId="5" fillId="17" borderId="0" xfId="0" applyFont="1" applyFill="1"/>
    <xf numFmtId="4" fontId="36" fillId="0" borderId="0" xfId="6" applyFont="1" applyAlignment="1">
      <alignment horizontal="right"/>
    </xf>
    <xf numFmtId="0" fontId="47" fillId="4" borderId="1" xfId="0" applyFont="1" applyFill="1" applyBorder="1"/>
    <xf numFmtId="0" fontId="47" fillId="4" borderId="19" xfId="0" applyFont="1" applyFill="1" applyBorder="1"/>
    <xf numFmtId="0" fontId="47" fillId="4" borderId="1" xfId="0" applyFont="1" applyFill="1" applyBorder="1" applyAlignment="1">
      <alignment vertical="center"/>
    </xf>
    <xf numFmtId="0" fontId="47" fillId="4" borderId="19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4" borderId="19" xfId="0" applyFont="1" applyFill="1" applyBorder="1" applyAlignment="1">
      <alignment vertical="center"/>
    </xf>
    <xf numFmtId="165" fontId="6" fillId="0" borderId="0" xfId="0" applyNumberFormat="1" applyFont="1" applyAlignment="1">
      <alignment horizontal="center" vertical="top"/>
    </xf>
    <xf numFmtId="0" fontId="47" fillId="4" borderId="18" xfId="0" applyFont="1" applyFill="1" applyBorder="1" applyAlignment="1">
      <alignment horizontal="center" vertical="center"/>
    </xf>
    <xf numFmtId="49" fontId="24" fillId="0" borderId="7" xfId="0" applyNumberFormat="1" applyFont="1" applyBorder="1" applyAlignment="1">
      <alignment horizontal="center" vertical="top"/>
    </xf>
    <xf numFmtId="49" fontId="26" fillId="0" borderId="8" xfId="0" applyNumberFormat="1" applyFont="1" applyBorder="1" applyAlignment="1">
      <alignment horizontal="center" vertical="top"/>
    </xf>
    <xf numFmtId="49" fontId="24" fillId="0" borderId="9" xfId="0" applyNumberFormat="1" applyFont="1" applyBorder="1" applyAlignment="1">
      <alignment horizontal="center" vertical="top"/>
    </xf>
    <xf numFmtId="49" fontId="24" fillId="0" borderId="3" xfId="0" applyNumberFormat="1" applyFont="1" applyBorder="1" applyAlignment="1">
      <alignment horizontal="center" vertical="top"/>
    </xf>
    <xf numFmtId="165" fontId="7" fillId="0" borderId="0" xfId="0" applyNumberFormat="1" applyFont="1" applyAlignment="1">
      <alignment horizontal="center" vertical="top"/>
    </xf>
    <xf numFmtId="49" fontId="9" fillId="0" borderId="0" xfId="0" applyNumberFormat="1" applyFont="1" applyAlignment="1">
      <alignment horizontal="center" vertical="top"/>
    </xf>
    <xf numFmtId="49" fontId="25" fillId="0" borderId="0" xfId="0" applyNumberFormat="1" applyFont="1" applyAlignment="1">
      <alignment horizontal="center" vertical="top"/>
    </xf>
    <xf numFmtId="165" fontId="24" fillId="0" borderId="0" xfId="0" applyNumberFormat="1" applyFont="1" applyAlignment="1">
      <alignment horizontal="center" vertical="top"/>
    </xf>
    <xf numFmtId="49" fontId="7" fillId="0" borderId="0" xfId="0" applyNumberFormat="1" applyFont="1" applyAlignment="1">
      <alignment horizontal="center" vertical="top"/>
    </xf>
    <xf numFmtId="16" fontId="6" fillId="0" borderId="0" xfId="0" applyNumberFormat="1" applyFont="1" applyAlignment="1">
      <alignment horizontal="center" vertical="top" wrapText="1"/>
    </xf>
    <xf numFmtId="0" fontId="6" fillId="4" borderId="18" xfId="0" applyFont="1" applyFill="1" applyBorder="1" applyAlignment="1">
      <alignment horizontal="center" vertical="top"/>
    </xf>
    <xf numFmtId="0" fontId="47" fillId="4" borderId="18" xfId="0" applyFont="1" applyFill="1" applyBorder="1" applyAlignment="1">
      <alignment horizontal="center" vertical="top"/>
    </xf>
    <xf numFmtId="165" fontId="11" fillId="0" borderId="0" xfId="0" applyNumberFormat="1" applyFont="1" applyAlignment="1">
      <alignment horizontal="center" vertical="top"/>
    </xf>
    <xf numFmtId="49" fontId="26" fillId="0" borderId="7" xfId="0" applyNumberFormat="1" applyFont="1" applyBorder="1" applyAlignment="1">
      <alignment horizontal="center" vertical="top"/>
    </xf>
    <xf numFmtId="49" fontId="8" fillId="0" borderId="0" xfId="0" applyNumberFormat="1" applyFont="1" applyAlignment="1">
      <alignment horizontal="center" vertical="top"/>
    </xf>
    <xf numFmtId="0" fontId="27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49" fontId="24" fillId="0" borderId="0" xfId="0" applyNumberFormat="1" applyFont="1" applyAlignment="1">
      <alignment horizontal="center" vertical="top"/>
    </xf>
    <xf numFmtId="0" fontId="25" fillId="0" borderId="15" xfId="16" applyFont="1" applyBorder="1"/>
    <xf numFmtId="0" fontId="9" fillId="0" borderId="15" xfId="16" applyFont="1" applyBorder="1" applyAlignment="1">
      <alignment horizontal="left" vertical="center" wrapText="1"/>
    </xf>
    <xf numFmtId="49" fontId="32" fillId="0" borderId="15" xfId="16" applyNumberFormat="1" applyFont="1" applyBorder="1" applyAlignment="1">
      <alignment horizontal="center" vertical="center"/>
    </xf>
    <xf numFmtId="167" fontId="32" fillId="0" borderId="15" xfId="16" applyNumberFormat="1" applyFont="1" applyBorder="1" applyAlignment="1">
      <alignment horizontal="right" vertical="center"/>
    </xf>
    <xf numFmtId="4" fontId="32" fillId="0" borderId="15" xfId="16" applyNumberFormat="1" applyFont="1" applyBorder="1" applyAlignment="1">
      <alignment horizontal="right" vertical="center"/>
    </xf>
    <xf numFmtId="4" fontId="9" fillId="0" borderId="15" xfId="16" applyNumberFormat="1" applyFont="1" applyBorder="1" applyAlignment="1">
      <alignment horizontal="right" vertical="center"/>
    </xf>
    <xf numFmtId="167" fontId="9" fillId="0" borderId="15" xfId="16" applyNumberFormat="1" applyFont="1" applyBorder="1" applyAlignment="1">
      <alignment horizontal="right" vertical="center"/>
    </xf>
    <xf numFmtId="0" fontId="56" fillId="0" borderId="0" xfId="0" applyFont="1" applyAlignment="1">
      <alignment horizontal="center"/>
    </xf>
    <xf numFmtId="165" fontId="10" fillId="2" borderId="1" xfId="0" applyNumberFormat="1" applyFont="1" applyFill="1" applyBorder="1" applyAlignment="1">
      <alignment horizontal="center" vertical="top" wrapText="1"/>
    </xf>
    <xf numFmtId="4" fontId="11" fillId="0" borderId="0" xfId="6" applyFont="1" applyAlignment="1">
      <alignment horizontal="left" wrapText="1"/>
    </xf>
    <xf numFmtId="4" fontId="11" fillId="0" borderId="24" xfId="6" applyFont="1" applyBorder="1" applyAlignment="1">
      <alignment horizontal="left" wrapText="1"/>
    </xf>
    <xf numFmtId="4" fontId="11" fillId="0" borderId="26" xfId="6" applyFont="1" applyBorder="1" applyAlignment="1">
      <alignment horizontal="right"/>
    </xf>
    <xf numFmtId="4" fontId="11" fillId="0" borderId="18" xfId="6" applyFont="1" applyBorder="1" applyAlignment="1">
      <alignment horizontal="right"/>
    </xf>
    <xf numFmtId="4" fontId="11" fillId="0" borderId="19" xfId="6" applyFont="1" applyBorder="1" applyAlignment="1">
      <alignment horizontal="right"/>
    </xf>
    <xf numFmtId="4" fontId="11" fillId="0" borderId="0" xfId="6" applyFont="1" applyAlignment="1">
      <alignment horizontal="right" vertical="center"/>
    </xf>
    <xf numFmtId="4" fontId="11" fillId="0" borderId="27" xfId="6" applyFont="1" applyBorder="1" applyAlignment="1">
      <alignment horizontal="right"/>
    </xf>
    <xf numFmtId="4" fontId="11" fillId="0" borderId="25" xfId="6" applyFont="1" applyBorder="1" applyAlignment="1">
      <alignment horizontal="right"/>
    </xf>
    <xf numFmtId="4" fontId="11" fillId="0" borderId="0" xfId="6" applyFont="1" applyAlignment="1">
      <alignment horizontal="center"/>
    </xf>
    <xf numFmtId="0" fontId="30" fillId="0" borderId="0" xfId="6" applyNumberFormat="1" applyFont="1" applyAlignment="1">
      <alignment horizontal="center" wrapText="1"/>
    </xf>
    <xf numFmtId="4" fontId="30" fillId="0" borderId="0" xfId="6" applyFont="1" applyAlignment="1">
      <alignment horizontal="center" vertical="center"/>
    </xf>
    <xf numFmtId="49" fontId="30" fillId="0" borderId="0" xfId="0" applyNumberFormat="1" applyFont="1" applyAlignment="1">
      <alignment horizontal="justify" vertical="top" wrapText="1"/>
    </xf>
    <xf numFmtId="0" fontId="30" fillId="0" borderId="0" xfId="0" applyFont="1" applyAlignment="1">
      <alignment horizontal="justify" vertical="top" wrapText="1"/>
    </xf>
    <xf numFmtId="49" fontId="30" fillId="0" borderId="0" xfId="0" applyNumberFormat="1" applyFont="1" applyAlignment="1">
      <alignment horizontal="left" vertical="center" wrapText="1"/>
    </xf>
    <xf numFmtId="0" fontId="30" fillId="0" borderId="0" xfId="0" applyFont="1" applyAlignment="1">
      <alignment horizontal="left" vertical="top" wrapText="1"/>
    </xf>
    <xf numFmtId="49" fontId="24" fillId="0" borderId="9" xfId="0" applyNumberFormat="1" applyFont="1" applyBorder="1" applyAlignment="1">
      <alignment horizontal="center" vertical="top"/>
    </xf>
    <xf numFmtId="49" fontId="24" fillId="0" borderId="2" xfId="0" applyNumberFormat="1" applyFont="1" applyBorder="1" applyAlignment="1">
      <alignment horizontal="center" vertical="top"/>
    </xf>
    <xf numFmtId="49" fontId="24" fillId="0" borderId="3" xfId="0" applyNumberFormat="1" applyFont="1" applyBorder="1" applyAlignment="1">
      <alignment horizontal="center" vertical="top"/>
    </xf>
    <xf numFmtId="49" fontId="24" fillId="3" borderId="3" xfId="0" applyNumberFormat="1" applyFont="1" applyFill="1" applyBorder="1" applyAlignment="1">
      <alignment horizontal="center" vertical="top"/>
    </xf>
    <xf numFmtId="0" fontId="14" fillId="0" borderId="0" xfId="0" applyFont="1" applyAlignment="1">
      <alignment horizontal="left" vertical="top" wrapText="1"/>
    </xf>
    <xf numFmtId="49" fontId="24" fillId="3" borderId="4" xfId="0" applyNumberFormat="1" applyFont="1" applyFill="1" applyBorder="1" applyAlignment="1">
      <alignment horizontal="center" vertical="top"/>
    </xf>
    <xf numFmtId="4" fontId="44" fillId="0" borderId="0" xfId="11" applyNumberFormat="1" applyFont="1" applyAlignment="1">
      <alignment horizontal="center"/>
    </xf>
    <xf numFmtId="0" fontId="48" fillId="0" borderId="0" xfId="12" applyFont="1" applyAlignment="1">
      <alignment horizontal="center"/>
    </xf>
    <xf numFmtId="0" fontId="43" fillId="0" borderId="15" xfId="11" applyFont="1" applyBorder="1" applyAlignment="1">
      <alignment horizontal="left" vertical="center"/>
    </xf>
    <xf numFmtId="0" fontId="43" fillId="0" borderId="18" xfId="11" applyFont="1" applyBorder="1" applyAlignment="1">
      <alignment horizontal="left" vertical="center"/>
    </xf>
    <xf numFmtId="0" fontId="43" fillId="0" borderId="1" xfId="11" applyFont="1" applyBorder="1" applyAlignment="1">
      <alignment horizontal="left" vertical="center"/>
    </xf>
    <xf numFmtId="0" fontId="43" fillId="0" borderId="19" xfId="11" applyFont="1" applyBorder="1" applyAlignment="1">
      <alignment horizontal="left" vertical="center"/>
    </xf>
    <xf numFmtId="4" fontId="43" fillId="8" borderId="15" xfId="15" applyNumberFormat="1" applyFont="1" applyFill="1" applyBorder="1" applyAlignment="1">
      <alignment horizontal="center" vertical="center"/>
    </xf>
    <xf numFmtId="0" fontId="43" fillId="0" borderId="15" xfId="15" applyFont="1" applyBorder="1" applyAlignment="1">
      <alignment horizontal="center" vertical="center" wrapText="1"/>
    </xf>
    <xf numFmtId="0" fontId="43" fillId="0" borderId="15" xfId="15" applyFont="1" applyBorder="1" applyAlignment="1">
      <alignment horizontal="center" vertical="center" readingOrder="2"/>
    </xf>
    <xf numFmtId="0" fontId="43" fillId="0" borderId="15" xfId="15" applyFont="1" applyBorder="1" applyAlignment="1">
      <alignment readingOrder="2"/>
    </xf>
    <xf numFmtId="4" fontId="43" fillId="0" borderId="15" xfId="15" applyNumberFormat="1" applyFont="1" applyBorder="1" applyAlignment="1">
      <alignment horizontal="center" vertical="center"/>
    </xf>
    <xf numFmtId="4" fontId="43" fillId="0" borderId="15" xfId="15" applyNumberFormat="1" applyFont="1" applyBorder="1">
      <alignment readingOrder="1"/>
    </xf>
    <xf numFmtId="4" fontId="43" fillId="0" borderId="15" xfId="15" applyNumberFormat="1" applyFont="1" applyBorder="1" applyAlignment="1">
      <alignment horizontal="center" vertical="center" wrapText="1"/>
    </xf>
    <xf numFmtId="0" fontId="9" fillId="9" borderId="15" xfId="16" applyFont="1" applyFill="1" applyBorder="1" applyAlignment="1">
      <alignment horizontal="center" vertical="center" wrapText="1"/>
    </xf>
    <xf numFmtId="0" fontId="9" fillId="0" borderId="15" xfId="16" applyFont="1" applyBorder="1" applyAlignment="1">
      <alignment horizontal="center" vertical="center" wrapText="1"/>
    </xf>
    <xf numFmtId="0" fontId="11" fillId="17" borderId="14" xfId="0" applyFont="1" applyFill="1" applyBorder="1" applyAlignment="1">
      <alignment horizontal="left" vertical="top" wrapText="1"/>
    </xf>
    <xf numFmtId="0" fontId="11" fillId="17" borderId="11" xfId="0" applyFont="1" applyFill="1" applyBorder="1" applyAlignment="1">
      <alignment horizontal="left" vertical="top" wrapText="1"/>
    </xf>
    <xf numFmtId="0" fontId="11" fillId="16" borderId="15" xfId="0" applyFont="1" applyFill="1" applyBorder="1" applyAlignment="1">
      <alignment horizontal="center" wrapText="1"/>
    </xf>
    <xf numFmtId="0" fontId="11" fillId="12" borderId="16" xfId="0" applyFont="1" applyFill="1" applyBorder="1" applyAlignment="1">
      <alignment horizontal="left"/>
    </xf>
    <xf numFmtId="0" fontId="11" fillId="12" borderId="15" xfId="0" applyFont="1" applyFill="1" applyBorder="1" applyAlignment="1">
      <alignment horizontal="left"/>
    </xf>
    <xf numFmtId="0" fontId="11" fillId="12" borderId="17" xfId="0" applyFont="1" applyFill="1" applyBorder="1" applyAlignment="1">
      <alignment horizontal="left"/>
    </xf>
    <xf numFmtId="165" fontId="10" fillId="7" borderId="18" xfId="0" applyNumberFormat="1" applyFont="1" applyFill="1" applyBorder="1" applyAlignment="1">
      <alignment horizontal="center" vertical="center" wrapText="1"/>
    </xf>
    <xf numFmtId="165" fontId="10" fillId="7" borderId="1" xfId="0" applyNumberFormat="1" applyFont="1" applyFill="1" applyBorder="1" applyAlignment="1">
      <alignment horizontal="center" vertical="center" wrapText="1"/>
    </xf>
    <xf numFmtId="165" fontId="10" fillId="7" borderId="19" xfId="0" applyNumberFormat="1" applyFont="1" applyFill="1" applyBorder="1" applyAlignment="1">
      <alignment horizontal="center" vertical="center" wrapText="1"/>
    </xf>
    <xf numFmtId="0" fontId="11" fillId="12" borderId="20" xfId="0" applyFont="1" applyFill="1" applyBorder="1" applyAlignment="1">
      <alignment horizontal="left"/>
    </xf>
    <xf numFmtId="0" fontId="11" fillId="12" borderId="1" xfId="0" applyFont="1" applyFill="1" applyBorder="1" applyAlignment="1">
      <alignment horizontal="left"/>
    </xf>
    <xf numFmtId="0" fontId="11" fillId="12" borderId="21" xfId="0" applyFont="1" applyFill="1" applyBorder="1" applyAlignment="1">
      <alignment horizontal="left"/>
    </xf>
    <xf numFmtId="0" fontId="11" fillId="14" borderId="20" xfId="0" applyFont="1" applyFill="1" applyBorder="1" applyAlignment="1">
      <alignment horizontal="left"/>
    </xf>
    <xf numFmtId="0" fontId="11" fillId="14" borderId="1" xfId="0" applyFont="1" applyFill="1" applyBorder="1" applyAlignment="1">
      <alignment horizontal="left"/>
    </xf>
    <xf numFmtId="0" fontId="11" fillId="14" borderId="21" xfId="0" applyFont="1" applyFill="1" applyBorder="1" applyAlignment="1">
      <alignment horizontal="left"/>
    </xf>
    <xf numFmtId="0" fontId="11" fillId="15" borderId="16" xfId="0" applyFont="1" applyFill="1" applyBorder="1" applyAlignment="1">
      <alignment horizontal="left"/>
    </xf>
    <xf numFmtId="0" fontId="11" fillId="15" borderId="15" xfId="0" applyFont="1" applyFill="1" applyBorder="1" applyAlignment="1">
      <alignment horizontal="left"/>
    </xf>
    <xf numFmtId="0" fontId="11" fillId="15" borderId="17" xfId="0" applyFont="1" applyFill="1" applyBorder="1" applyAlignment="1">
      <alignment horizontal="left"/>
    </xf>
    <xf numFmtId="0" fontId="11" fillId="13" borderId="16" xfId="0" applyFont="1" applyFill="1" applyBorder="1" applyAlignment="1">
      <alignment horizontal="left"/>
    </xf>
    <xf numFmtId="0" fontId="11" fillId="13" borderId="15" xfId="0" applyFont="1" applyFill="1" applyBorder="1" applyAlignment="1">
      <alignment horizontal="left"/>
    </xf>
    <xf numFmtId="0" fontId="11" fillId="13" borderId="17" xfId="0" applyFont="1" applyFill="1" applyBorder="1" applyAlignment="1">
      <alignment horizontal="left"/>
    </xf>
  </cellXfs>
  <cellStyles count="18">
    <cellStyle name="Comma" xfId="1" builtinId="3"/>
    <cellStyle name="Comma 2" xfId="5" xr:uid="{00000000-0005-0000-0000-000001000000}"/>
    <cellStyle name="Comma 2 2" xfId="14" xr:uid="{00000000-0005-0000-0000-000002000000}"/>
    <cellStyle name="Comma 2 2 2 2" xfId="17" xr:uid="{00000000-0005-0000-0000-000003000000}"/>
    <cellStyle name="Microsoft Excel Application 2" xfId="2" xr:uid="{00000000-0005-0000-0000-000004000000}"/>
    <cellStyle name="Normal" xfId="0" builtinId="0"/>
    <cellStyle name="Normal 12" xfId="9" xr:uid="{00000000-0005-0000-0000-000006000000}"/>
    <cellStyle name="Normal 2" xfId="4" xr:uid="{00000000-0005-0000-0000-000007000000}"/>
    <cellStyle name="Normal 2 2" xfId="11" xr:uid="{00000000-0005-0000-0000-000008000000}"/>
    <cellStyle name="Normal 2 4" xfId="8" xr:uid="{00000000-0005-0000-0000-000009000000}"/>
    <cellStyle name="Normal 3" xfId="3" xr:uid="{00000000-0005-0000-0000-00000A000000}"/>
    <cellStyle name="Normal 4" xfId="6" xr:uid="{00000000-0005-0000-0000-00000B000000}"/>
    <cellStyle name="Normal 5" xfId="12" xr:uid="{00000000-0005-0000-0000-00000C000000}"/>
    <cellStyle name="Normal 6" xfId="13" xr:uid="{00000000-0005-0000-0000-00000D000000}"/>
    <cellStyle name="Normal 6 2 2" xfId="16" xr:uid="{00000000-0005-0000-0000-00000E000000}"/>
    <cellStyle name="Normal 8 2" xfId="10" xr:uid="{00000000-0005-0000-0000-00000F000000}"/>
    <cellStyle name="Normal 8 3" xfId="7" xr:uid="{00000000-0005-0000-0000-000010000000}"/>
    <cellStyle name="Normal_Sheet1_1" xfId="15" xr:uid="{00000000-0005-0000-0000-000011000000}"/>
  </cellStyles>
  <dxfs count="0"/>
  <tableStyles count="0" defaultTableStyle="TableStyleMedium9" defaultPivotStyle="PivotStyleLight16"/>
  <colors>
    <mruColors>
      <color rgb="FFED8B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03"/>
  <sheetViews>
    <sheetView view="pageBreakPreview" topLeftCell="B1" zoomScale="86" zoomScaleNormal="86" zoomScaleSheetLayoutView="86" zoomScalePageLayoutView="90" workbookViewId="0">
      <selection activeCell="B2" sqref="B2:G2"/>
    </sheetView>
  </sheetViews>
  <sheetFormatPr defaultColWidth="7.85546875" defaultRowHeight="15.75"/>
  <cols>
    <col min="1" max="1" width="3" style="104" hidden="1" customWidth="1"/>
    <col min="2" max="2" width="4.85546875" style="107" customWidth="1"/>
    <col min="3" max="3" width="64.42578125" style="136" customWidth="1"/>
    <col min="4" max="4" width="5.42578125" style="109" customWidth="1"/>
    <col min="5" max="5" width="11.85546875" style="130" customWidth="1"/>
    <col min="6" max="6" width="12.140625" style="112" customWidth="1"/>
    <col min="7" max="7" width="16.7109375" style="112" customWidth="1"/>
    <col min="8" max="256" width="7.85546875" style="104"/>
    <col min="257" max="257" width="0" style="104" hidden="1" customWidth="1"/>
    <col min="258" max="258" width="4.85546875" style="104" customWidth="1"/>
    <col min="259" max="259" width="64.42578125" style="104" customWidth="1"/>
    <col min="260" max="260" width="5.42578125" style="104" customWidth="1"/>
    <col min="261" max="261" width="11.85546875" style="104" customWidth="1"/>
    <col min="262" max="262" width="12.140625" style="104" customWidth="1"/>
    <col min="263" max="263" width="16.7109375" style="104" customWidth="1"/>
    <col min="264" max="512" width="7.85546875" style="104"/>
    <col min="513" max="513" width="0" style="104" hidden="1" customWidth="1"/>
    <col min="514" max="514" width="4.85546875" style="104" customWidth="1"/>
    <col min="515" max="515" width="64.42578125" style="104" customWidth="1"/>
    <col min="516" max="516" width="5.42578125" style="104" customWidth="1"/>
    <col min="517" max="517" width="11.85546875" style="104" customWidth="1"/>
    <col min="518" max="518" width="12.140625" style="104" customWidth="1"/>
    <col min="519" max="519" width="16.7109375" style="104" customWidth="1"/>
    <col min="520" max="768" width="7.85546875" style="104"/>
    <col min="769" max="769" width="0" style="104" hidden="1" customWidth="1"/>
    <col min="770" max="770" width="4.85546875" style="104" customWidth="1"/>
    <col min="771" max="771" width="64.42578125" style="104" customWidth="1"/>
    <col min="772" max="772" width="5.42578125" style="104" customWidth="1"/>
    <col min="773" max="773" width="11.85546875" style="104" customWidth="1"/>
    <col min="774" max="774" width="12.140625" style="104" customWidth="1"/>
    <col min="775" max="775" width="16.7109375" style="104" customWidth="1"/>
    <col min="776" max="1024" width="7.85546875" style="104"/>
    <col min="1025" max="1025" width="0" style="104" hidden="1" customWidth="1"/>
    <col min="1026" max="1026" width="4.85546875" style="104" customWidth="1"/>
    <col min="1027" max="1027" width="64.42578125" style="104" customWidth="1"/>
    <col min="1028" max="1028" width="5.42578125" style="104" customWidth="1"/>
    <col min="1029" max="1029" width="11.85546875" style="104" customWidth="1"/>
    <col min="1030" max="1030" width="12.140625" style="104" customWidth="1"/>
    <col min="1031" max="1031" width="16.7109375" style="104" customWidth="1"/>
    <col min="1032" max="1280" width="7.85546875" style="104"/>
    <col min="1281" max="1281" width="0" style="104" hidden="1" customWidth="1"/>
    <col min="1282" max="1282" width="4.85546875" style="104" customWidth="1"/>
    <col min="1283" max="1283" width="64.42578125" style="104" customWidth="1"/>
    <col min="1284" max="1284" width="5.42578125" style="104" customWidth="1"/>
    <col min="1285" max="1285" width="11.85546875" style="104" customWidth="1"/>
    <col min="1286" max="1286" width="12.140625" style="104" customWidth="1"/>
    <col min="1287" max="1287" width="16.7109375" style="104" customWidth="1"/>
    <col min="1288" max="1536" width="7.85546875" style="104"/>
    <col min="1537" max="1537" width="0" style="104" hidden="1" customWidth="1"/>
    <col min="1538" max="1538" width="4.85546875" style="104" customWidth="1"/>
    <col min="1539" max="1539" width="64.42578125" style="104" customWidth="1"/>
    <col min="1540" max="1540" width="5.42578125" style="104" customWidth="1"/>
    <col min="1541" max="1541" width="11.85546875" style="104" customWidth="1"/>
    <col min="1542" max="1542" width="12.140625" style="104" customWidth="1"/>
    <col min="1543" max="1543" width="16.7109375" style="104" customWidth="1"/>
    <col min="1544" max="1792" width="7.85546875" style="104"/>
    <col min="1793" max="1793" width="0" style="104" hidden="1" customWidth="1"/>
    <col min="1794" max="1794" width="4.85546875" style="104" customWidth="1"/>
    <col min="1795" max="1795" width="64.42578125" style="104" customWidth="1"/>
    <col min="1796" max="1796" width="5.42578125" style="104" customWidth="1"/>
    <col min="1797" max="1797" width="11.85546875" style="104" customWidth="1"/>
    <col min="1798" max="1798" width="12.140625" style="104" customWidth="1"/>
    <col min="1799" max="1799" width="16.7109375" style="104" customWidth="1"/>
    <col min="1800" max="2048" width="7.85546875" style="104"/>
    <col min="2049" max="2049" width="0" style="104" hidden="1" customWidth="1"/>
    <col min="2050" max="2050" width="4.85546875" style="104" customWidth="1"/>
    <col min="2051" max="2051" width="64.42578125" style="104" customWidth="1"/>
    <col min="2052" max="2052" width="5.42578125" style="104" customWidth="1"/>
    <col min="2053" max="2053" width="11.85546875" style="104" customWidth="1"/>
    <col min="2054" max="2054" width="12.140625" style="104" customWidth="1"/>
    <col min="2055" max="2055" width="16.7109375" style="104" customWidth="1"/>
    <col min="2056" max="2304" width="7.85546875" style="104"/>
    <col min="2305" max="2305" width="0" style="104" hidden="1" customWidth="1"/>
    <col min="2306" max="2306" width="4.85546875" style="104" customWidth="1"/>
    <col min="2307" max="2307" width="64.42578125" style="104" customWidth="1"/>
    <col min="2308" max="2308" width="5.42578125" style="104" customWidth="1"/>
    <col min="2309" max="2309" width="11.85546875" style="104" customWidth="1"/>
    <col min="2310" max="2310" width="12.140625" style="104" customWidth="1"/>
    <col min="2311" max="2311" width="16.7109375" style="104" customWidth="1"/>
    <col min="2312" max="2560" width="7.85546875" style="104"/>
    <col min="2561" max="2561" width="0" style="104" hidden="1" customWidth="1"/>
    <col min="2562" max="2562" width="4.85546875" style="104" customWidth="1"/>
    <col min="2563" max="2563" width="64.42578125" style="104" customWidth="1"/>
    <col min="2564" max="2564" width="5.42578125" style="104" customWidth="1"/>
    <col min="2565" max="2565" width="11.85546875" style="104" customWidth="1"/>
    <col min="2566" max="2566" width="12.140625" style="104" customWidth="1"/>
    <col min="2567" max="2567" width="16.7109375" style="104" customWidth="1"/>
    <col min="2568" max="2816" width="7.85546875" style="104"/>
    <col min="2817" max="2817" width="0" style="104" hidden="1" customWidth="1"/>
    <col min="2818" max="2818" width="4.85546875" style="104" customWidth="1"/>
    <col min="2819" max="2819" width="64.42578125" style="104" customWidth="1"/>
    <col min="2820" max="2820" width="5.42578125" style="104" customWidth="1"/>
    <col min="2821" max="2821" width="11.85546875" style="104" customWidth="1"/>
    <col min="2822" max="2822" width="12.140625" style="104" customWidth="1"/>
    <col min="2823" max="2823" width="16.7109375" style="104" customWidth="1"/>
    <col min="2824" max="3072" width="7.85546875" style="104"/>
    <col min="3073" max="3073" width="0" style="104" hidden="1" customWidth="1"/>
    <col min="3074" max="3074" width="4.85546875" style="104" customWidth="1"/>
    <col min="3075" max="3075" width="64.42578125" style="104" customWidth="1"/>
    <col min="3076" max="3076" width="5.42578125" style="104" customWidth="1"/>
    <col min="3077" max="3077" width="11.85546875" style="104" customWidth="1"/>
    <col min="3078" max="3078" width="12.140625" style="104" customWidth="1"/>
    <col min="3079" max="3079" width="16.7109375" style="104" customWidth="1"/>
    <col min="3080" max="3328" width="7.85546875" style="104"/>
    <col min="3329" max="3329" width="0" style="104" hidden="1" customWidth="1"/>
    <col min="3330" max="3330" width="4.85546875" style="104" customWidth="1"/>
    <col min="3331" max="3331" width="64.42578125" style="104" customWidth="1"/>
    <col min="3332" max="3332" width="5.42578125" style="104" customWidth="1"/>
    <col min="3333" max="3333" width="11.85546875" style="104" customWidth="1"/>
    <col min="3334" max="3334" width="12.140625" style="104" customWidth="1"/>
    <col min="3335" max="3335" width="16.7109375" style="104" customWidth="1"/>
    <col min="3336" max="3584" width="7.85546875" style="104"/>
    <col min="3585" max="3585" width="0" style="104" hidden="1" customWidth="1"/>
    <col min="3586" max="3586" width="4.85546875" style="104" customWidth="1"/>
    <col min="3587" max="3587" width="64.42578125" style="104" customWidth="1"/>
    <col min="3588" max="3588" width="5.42578125" style="104" customWidth="1"/>
    <col min="3589" max="3589" width="11.85546875" style="104" customWidth="1"/>
    <col min="3590" max="3590" width="12.140625" style="104" customWidth="1"/>
    <col min="3591" max="3591" width="16.7109375" style="104" customWidth="1"/>
    <col min="3592" max="3840" width="7.85546875" style="104"/>
    <col min="3841" max="3841" width="0" style="104" hidden="1" customWidth="1"/>
    <col min="3842" max="3842" width="4.85546875" style="104" customWidth="1"/>
    <col min="3843" max="3843" width="64.42578125" style="104" customWidth="1"/>
    <col min="3844" max="3844" width="5.42578125" style="104" customWidth="1"/>
    <col min="3845" max="3845" width="11.85546875" style="104" customWidth="1"/>
    <col min="3846" max="3846" width="12.140625" style="104" customWidth="1"/>
    <col min="3847" max="3847" width="16.7109375" style="104" customWidth="1"/>
    <col min="3848" max="4096" width="7.85546875" style="104"/>
    <col min="4097" max="4097" width="0" style="104" hidden="1" customWidth="1"/>
    <col min="4098" max="4098" width="4.85546875" style="104" customWidth="1"/>
    <col min="4099" max="4099" width="64.42578125" style="104" customWidth="1"/>
    <col min="4100" max="4100" width="5.42578125" style="104" customWidth="1"/>
    <col min="4101" max="4101" width="11.85546875" style="104" customWidth="1"/>
    <col min="4102" max="4102" width="12.140625" style="104" customWidth="1"/>
    <col min="4103" max="4103" width="16.7109375" style="104" customWidth="1"/>
    <col min="4104" max="4352" width="7.85546875" style="104"/>
    <col min="4353" max="4353" width="0" style="104" hidden="1" customWidth="1"/>
    <col min="4354" max="4354" width="4.85546875" style="104" customWidth="1"/>
    <col min="4355" max="4355" width="64.42578125" style="104" customWidth="1"/>
    <col min="4356" max="4356" width="5.42578125" style="104" customWidth="1"/>
    <col min="4357" max="4357" width="11.85546875" style="104" customWidth="1"/>
    <col min="4358" max="4358" width="12.140625" style="104" customWidth="1"/>
    <col min="4359" max="4359" width="16.7109375" style="104" customWidth="1"/>
    <col min="4360" max="4608" width="7.85546875" style="104"/>
    <col min="4609" max="4609" width="0" style="104" hidden="1" customWidth="1"/>
    <col min="4610" max="4610" width="4.85546875" style="104" customWidth="1"/>
    <col min="4611" max="4611" width="64.42578125" style="104" customWidth="1"/>
    <col min="4612" max="4612" width="5.42578125" style="104" customWidth="1"/>
    <col min="4613" max="4613" width="11.85546875" style="104" customWidth="1"/>
    <col min="4614" max="4614" width="12.140625" style="104" customWidth="1"/>
    <col min="4615" max="4615" width="16.7109375" style="104" customWidth="1"/>
    <col min="4616" max="4864" width="7.85546875" style="104"/>
    <col min="4865" max="4865" width="0" style="104" hidden="1" customWidth="1"/>
    <col min="4866" max="4866" width="4.85546875" style="104" customWidth="1"/>
    <col min="4867" max="4867" width="64.42578125" style="104" customWidth="1"/>
    <col min="4868" max="4868" width="5.42578125" style="104" customWidth="1"/>
    <col min="4869" max="4869" width="11.85546875" style="104" customWidth="1"/>
    <col min="4870" max="4870" width="12.140625" style="104" customWidth="1"/>
    <col min="4871" max="4871" width="16.7109375" style="104" customWidth="1"/>
    <col min="4872" max="5120" width="7.85546875" style="104"/>
    <col min="5121" max="5121" width="0" style="104" hidden="1" customWidth="1"/>
    <col min="5122" max="5122" width="4.85546875" style="104" customWidth="1"/>
    <col min="5123" max="5123" width="64.42578125" style="104" customWidth="1"/>
    <col min="5124" max="5124" width="5.42578125" style="104" customWidth="1"/>
    <col min="5125" max="5125" width="11.85546875" style="104" customWidth="1"/>
    <col min="5126" max="5126" width="12.140625" style="104" customWidth="1"/>
    <col min="5127" max="5127" width="16.7109375" style="104" customWidth="1"/>
    <col min="5128" max="5376" width="7.85546875" style="104"/>
    <col min="5377" max="5377" width="0" style="104" hidden="1" customWidth="1"/>
    <col min="5378" max="5378" width="4.85546875" style="104" customWidth="1"/>
    <col min="5379" max="5379" width="64.42578125" style="104" customWidth="1"/>
    <col min="5380" max="5380" width="5.42578125" style="104" customWidth="1"/>
    <col min="5381" max="5381" width="11.85546875" style="104" customWidth="1"/>
    <col min="5382" max="5382" width="12.140625" style="104" customWidth="1"/>
    <col min="5383" max="5383" width="16.7109375" style="104" customWidth="1"/>
    <col min="5384" max="5632" width="7.85546875" style="104"/>
    <col min="5633" max="5633" width="0" style="104" hidden="1" customWidth="1"/>
    <col min="5634" max="5634" width="4.85546875" style="104" customWidth="1"/>
    <col min="5635" max="5635" width="64.42578125" style="104" customWidth="1"/>
    <col min="5636" max="5636" width="5.42578125" style="104" customWidth="1"/>
    <col min="5637" max="5637" width="11.85546875" style="104" customWidth="1"/>
    <col min="5638" max="5638" width="12.140625" style="104" customWidth="1"/>
    <col min="5639" max="5639" width="16.7109375" style="104" customWidth="1"/>
    <col min="5640" max="5888" width="7.85546875" style="104"/>
    <col min="5889" max="5889" width="0" style="104" hidden="1" customWidth="1"/>
    <col min="5890" max="5890" width="4.85546875" style="104" customWidth="1"/>
    <col min="5891" max="5891" width="64.42578125" style="104" customWidth="1"/>
    <col min="5892" max="5892" width="5.42578125" style="104" customWidth="1"/>
    <col min="5893" max="5893" width="11.85546875" style="104" customWidth="1"/>
    <col min="5894" max="5894" width="12.140625" style="104" customWidth="1"/>
    <col min="5895" max="5895" width="16.7109375" style="104" customWidth="1"/>
    <col min="5896" max="6144" width="7.85546875" style="104"/>
    <col min="6145" max="6145" width="0" style="104" hidden="1" customWidth="1"/>
    <col min="6146" max="6146" width="4.85546875" style="104" customWidth="1"/>
    <col min="6147" max="6147" width="64.42578125" style="104" customWidth="1"/>
    <col min="6148" max="6148" width="5.42578125" style="104" customWidth="1"/>
    <col min="6149" max="6149" width="11.85546875" style="104" customWidth="1"/>
    <col min="6150" max="6150" width="12.140625" style="104" customWidth="1"/>
    <col min="6151" max="6151" width="16.7109375" style="104" customWidth="1"/>
    <col min="6152" max="6400" width="7.85546875" style="104"/>
    <col min="6401" max="6401" width="0" style="104" hidden="1" customWidth="1"/>
    <col min="6402" max="6402" width="4.85546875" style="104" customWidth="1"/>
    <col min="6403" max="6403" width="64.42578125" style="104" customWidth="1"/>
    <col min="6404" max="6404" width="5.42578125" style="104" customWidth="1"/>
    <col min="6405" max="6405" width="11.85546875" style="104" customWidth="1"/>
    <col min="6406" max="6406" width="12.140625" style="104" customWidth="1"/>
    <col min="6407" max="6407" width="16.7109375" style="104" customWidth="1"/>
    <col min="6408" max="6656" width="7.85546875" style="104"/>
    <col min="6657" max="6657" width="0" style="104" hidden="1" customWidth="1"/>
    <col min="6658" max="6658" width="4.85546875" style="104" customWidth="1"/>
    <col min="6659" max="6659" width="64.42578125" style="104" customWidth="1"/>
    <col min="6660" max="6660" width="5.42578125" style="104" customWidth="1"/>
    <col min="6661" max="6661" width="11.85546875" style="104" customWidth="1"/>
    <col min="6662" max="6662" width="12.140625" style="104" customWidth="1"/>
    <col min="6663" max="6663" width="16.7109375" style="104" customWidth="1"/>
    <col min="6664" max="6912" width="7.85546875" style="104"/>
    <col min="6913" max="6913" width="0" style="104" hidden="1" customWidth="1"/>
    <col min="6914" max="6914" width="4.85546875" style="104" customWidth="1"/>
    <col min="6915" max="6915" width="64.42578125" style="104" customWidth="1"/>
    <col min="6916" max="6916" width="5.42578125" style="104" customWidth="1"/>
    <col min="6917" max="6917" width="11.85546875" style="104" customWidth="1"/>
    <col min="6918" max="6918" width="12.140625" style="104" customWidth="1"/>
    <col min="6919" max="6919" width="16.7109375" style="104" customWidth="1"/>
    <col min="6920" max="7168" width="7.85546875" style="104"/>
    <col min="7169" max="7169" width="0" style="104" hidden="1" customWidth="1"/>
    <col min="7170" max="7170" width="4.85546875" style="104" customWidth="1"/>
    <col min="7171" max="7171" width="64.42578125" style="104" customWidth="1"/>
    <col min="7172" max="7172" width="5.42578125" style="104" customWidth="1"/>
    <col min="7173" max="7173" width="11.85546875" style="104" customWidth="1"/>
    <col min="7174" max="7174" width="12.140625" style="104" customWidth="1"/>
    <col min="7175" max="7175" width="16.7109375" style="104" customWidth="1"/>
    <col min="7176" max="7424" width="7.85546875" style="104"/>
    <col min="7425" max="7425" width="0" style="104" hidden="1" customWidth="1"/>
    <col min="7426" max="7426" width="4.85546875" style="104" customWidth="1"/>
    <col min="7427" max="7427" width="64.42578125" style="104" customWidth="1"/>
    <col min="7428" max="7428" width="5.42578125" style="104" customWidth="1"/>
    <col min="7429" max="7429" width="11.85546875" style="104" customWidth="1"/>
    <col min="7430" max="7430" width="12.140625" style="104" customWidth="1"/>
    <col min="7431" max="7431" width="16.7109375" style="104" customWidth="1"/>
    <col min="7432" max="7680" width="7.85546875" style="104"/>
    <col min="7681" max="7681" width="0" style="104" hidden="1" customWidth="1"/>
    <col min="7682" max="7682" width="4.85546875" style="104" customWidth="1"/>
    <col min="7683" max="7683" width="64.42578125" style="104" customWidth="1"/>
    <col min="7684" max="7684" width="5.42578125" style="104" customWidth="1"/>
    <col min="7685" max="7685" width="11.85546875" style="104" customWidth="1"/>
    <col min="7686" max="7686" width="12.140625" style="104" customWidth="1"/>
    <col min="7687" max="7687" width="16.7109375" style="104" customWidth="1"/>
    <col min="7688" max="7936" width="7.85546875" style="104"/>
    <col min="7937" max="7937" width="0" style="104" hidden="1" customWidth="1"/>
    <col min="7938" max="7938" width="4.85546875" style="104" customWidth="1"/>
    <col min="7939" max="7939" width="64.42578125" style="104" customWidth="1"/>
    <col min="7940" max="7940" width="5.42578125" style="104" customWidth="1"/>
    <col min="7941" max="7941" width="11.85546875" style="104" customWidth="1"/>
    <col min="7942" max="7942" width="12.140625" style="104" customWidth="1"/>
    <col min="7943" max="7943" width="16.7109375" style="104" customWidth="1"/>
    <col min="7944" max="8192" width="7.85546875" style="104"/>
    <col min="8193" max="8193" width="0" style="104" hidden="1" customWidth="1"/>
    <col min="8194" max="8194" width="4.85546875" style="104" customWidth="1"/>
    <col min="8195" max="8195" width="64.42578125" style="104" customWidth="1"/>
    <col min="8196" max="8196" width="5.42578125" style="104" customWidth="1"/>
    <col min="8197" max="8197" width="11.85546875" style="104" customWidth="1"/>
    <col min="8198" max="8198" width="12.140625" style="104" customWidth="1"/>
    <col min="8199" max="8199" width="16.7109375" style="104" customWidth="1"/>
    <col min="8200" max="8448" width="7.85546875" style="104"/>
    <col min="8449" max="8449" width="0" style="104" hidden="1" customWidth="1"/>
    <col min="8450" max="8450" width="4.85546875" style="104" customWidth="1"/>
    <col min="8451" max="8451" width="64.42578125" style="104" customWidth="1"/>
    <col min="8452" max="8452" width="5.42578125" style="104" customWidth="1"/>
    <col min="8453" max="8453" width="11.85546875" style="104" customWidth="1"/>
    <col min="8454" max="8454" width="12.140625" style="104" customWidth="1"/>
    <col min="8455" max="8455" width="16.7109375" style="104" customWidth="1"/>
    <col min="8456" max="8704" width="7.85546875" style="104"/>
    <col min="8705" max="8705" width="0" style="104" hidden="1" customWidth="1"/>
    <col min="8706" max="8706" width="4.85546875" style="104" customWidth="1"/>
    <col min="8707" max="8707" width="64.42578125" style="104" customWidth="1"/>
    <col min="8708" max="8708" width="5.42578125" style="104" customWidth="1"/>
    <col min="8709" max="8709" width="11.85546875" style="104" customWidth="1"/>
    <col min="8710" max="8710" width="12.140625" style="104" customWidth="1"/>
    <col min="8711" max="8711" width="16.7109375" style="104" customWidth="1"/>
    <col min="8712" max="8960" width="7.85546875" style="104"/>
    <col min="8961" max="8961" width="0" style="104" hidden="1" customWidth="1"/>
    <col min="8962" max="8962" width="4.85546875" style="104" customWidth="1"/>
    <col min="8963" max="8963" width="64.42578125" style="104" customWidth="1"/>
    <col min="8964" max="8964" width="5.42578125" style="104" customWidth="1"/>
    <col min="8965" max="8965" width="11.85546875" style="104" customWidth="1"/>
    <col min="8966" max="8966" width="12.140625" style="104" customWidth="1"/>
    <col min="8967" max="8967" width="16.7109375" style="104" customWidth="1"/>
    <col min="8968" max="9216" width="7.85546875" style="104"/>
    <col min="9217" max="9217" width="0" style="104" hidden="1" customWidth="1"/>
    <col min="9218" max="9218" width="4.85546875" style="104" customWidth="1"/>
    <col min="9219" max="9219" width="64.42578125" style="104" customWidth="1"/>
    <col min="9220" max="9220" width="5.42578125" style="104" customWidth="1"/>
    <col min="9221" max="9221" width="11.85546875" style="104" customWidth="1"/>
    <col min="9222" max="9222" width="12.140625" style="104" customWidth="1"/>
    <col min="9223" max="9223" width="16.7109375" style="104" customWidth="1"/>
    <col min="9224" max="9472" width="7.85546875" style="104"/>
    <col min="9473" max="9473" width="0" style="104" hidden="1" customWidth="1"/>
    <col min="9474" max="9474" width="4.85546875" style="104" customWidth="1"/>
    <col min="9475" max="9475" width="64.42578125" style="104" customWidth="1"/>
    <col min="9476" max="9476" width="5.42578125" style="104" customWidth="1"/>
    <col min="9477" max="9477" width="11.85546875" style="104" customWidth="1"/>
    <col min="9478" max="9478" width="12.140625" style="104" customWidth="1"/>
    <col min="9479" max="9479" width="16.7109375" style="104" customWidth="1"/>
    <col min="9480" max="9728" width="7.85546875" style="104"/>
    <col min="9729" max="9729" width="0" style="104" hidden="1" customWidth="1"/>
    <col min="9730" max="9730" width="4.85546875" style="104" customWidth="1"/>
    <col min="9731" max="9731" width="64.42578125" style="104" customWidth="1"/>
    <col min="9732" max="9732" width="5.42578125" style="104" customWidth="1"/>
    <col min="9733" max="9733" width="11.85546875" style="104" customWidth="1"/>
    <col min="9734" max="9734" width="12.140625" style="104" customWidth="1"/>
    <col min="9735" max="9735" width="16.7109375" style="104" customWidth="1"/>
    <col min="9736" max="9984" width="7.85546875" style="104"/>
    <col min="9985" max="9985" width="0" style="104" hidden="1" customWidth="1"/>
    <col min="9986" max="9986" width="4.85546875" style="104" customWidth="1"/>
    <col min="9987" max="9987" width="64.42578125" style="104" customWidth="1"/>
    <col min="9988" max="9988" width="5.42578125" style="104" customWidth="1"/>
    <col min="9989" max="9989" width="11.85546875" style="104" customWidth="1"/>
    <col min="9990" max="9990" width="12.140625" style="104" customWidth="1"/>
    <col min="9991" max="9991" width="16.7109375" style="104" customWidth="1"/>
    <col min="9992" max="10240" width="7.85546875" style="104"/>
    <col min="10241" max="10241" width="0" style="104" hidden="1" customWidth="1"/>
    <col min="10242" max="10242" width="4.85546875" style="104" customWidth="1"/>
    <col min="10243" max="10243" width="64.42578125" style="104" customWidth="1"/>
    <col min="10244" max="10244" width="5.42578125" style="104" customWidth="1"/>
    <col min="10245" max="10245" width="11.85546875" style="104" customWidth="1"/>
    <col min="10246" max="10246" width="12.140625" style="104" customWidth="1"/>
    <col min="10247" max="10247" width="16.7109375" style="104" customWidth="1"/>
    <col min="10248" max="10496" width="7.85546875" style="104"/>
    <col min="10497" max="10497" width="0" style="104" hidden="1" customWidth="1"/>
    <col min="10498" max="10498" width="4.85546875" style="104" customWidth="1"/>
    <col min="10499" max="10499" width="64.42578125" style="104" customWidth="1"/>
    <col min="10500" max="10500" width="5.42578125" style="104" customWidth="1"/>
    <col min="10501" max="10501" width="11.85546875" style="104" customWidth="1"/>
    <col min="10502" max="10502" width="12.140625" style="104" customWidth="1"/>
    <col min="10503" max="10503" width="16.7109375" style="104" customWidth="1"/>
    <col min="10504" max="10752" width="7.85546875" style="104"/>
    <col min="10753" max="10753" width="0" style="104" hidden="1" customWidth="1"/>
    <col min="10754" max="10754" width="4.85546875" style="104" customWidth="1"/>
    <col min="10755" max="10755" width="64.42578125" style="104" customWidth="1"/>
    <col min="10756" max="10756" width="5.42578125" style="104" customWidth="1"/>
    <col min="10757" max="10757" width="11.85546875" style="104" customWidth="1"/>
    <col min="10758" max="10758" width="12.140625" style="104" customWidth="1"/>
    <col min="10759" max="10759" width="16.7109375" style="104" customWidth="1"/>
    <col min="10760" max="11008" width="7.85546875" style="104"/>
    <col min="11009" max="11009" width="0" style="104" hidden="1" customWidth="1"/>
    <col min="11010" max="11010" width="4.85546875" style="104" customWidth="1"/>
    <col min="11011" max="11011" width="64.42578125" style="104" customWidth="1"/>
    <col min="11012" max="11012" width="5.42578125" style="104" customWidth="1"/>
    <col min="11013" max="11013" width="11.85546875" style="104" customWidth="1"/>
    <col min="11014" max="11014" width="12.140625" style="104" customWidth="1"/>
    <col min="11015" max="11015" width="16.7109375" style="104" customWidth="1"/>
    <col min="11016" max="11264" width="7.85546875" style="104"/>
    <col min="11265" max="11265" width="0" style="104" hidden="1" customWidth="1"/>
    <col min="11266" max="11266" width="4.85546875" style="104" customWidth="1"/>
    <col min="11267" max="11267" width="64.42578125" style="104" customWidth="1"/>
    <col min="11268" max="11268" width="5.42578125" style="104" customWidth="1"/>
    <col min="11269" max="11269" width="11.85546875" style="104" customWidth="1"/>
    <col min="11270" max="11270" width="12.140625" style="104" customWidth="1"/>
    <col min="11271" max="11271" width="16.7109375" style="104" customWidth="1"/>
    <col min="11272" max="11520" width="7.85546875" style="104"/>
    <col min="11521" max="11521" width="0" style="104" hidden="1" customWidth="1"/>
    <col min="11522" max="11522" width="4.85546875" style="104" customWidth="1"/>
    <col min="11523" max="11523" width="64.42578125" style="104" customWidth="1"/>
    <col min="11524" max="11524" width="5.42578125" style="104" customWidth="1"/>
    <col min="11525" max="11525" width="11.85546875" style="104" customWidth="1"/>
    <col min="11526" max="11526" width="12.140625" style="104" customWidth="1"/>
    <col min="11527" max="11527" width="16.7109375" style="104" customWidth="1"/>
    <col min="11528" max="11776" width="7.85546875" style="104"/>
    <col min="11777" max="11777" width="0" style="104" hidden="1" customWidth="1"/>
    <col min="11778" max="11778" width="4.85546875" style="104" customWidth="1"/>
    <col min="11779" max="11779" width="64.42578125" style="104" customWidth="1"/>
    <col min="11780" max="11780" width="5.42578125" style="104" customWidth="1"/>
    <col min="11781" max="11781" width="11.85546875" style="104" customWidth="1"/>
    <col min="11782" max="11782" width="12.140625" style="104" customWidth="1"/>
    <col min="11783" max="11783" width="16.7109375" style="104" customWidth="1"/>
    <col min="11784" max="12032" width="7.85546875" style="104"/>
    <col min="12033" max="12033" width="0" style="104" hidden="1" customWidth="1"/>
    <col min="12034" max="12034" width="4.85546875" style="104" customWidth="1"/>
    <col min="12035" max="12035" width="64.42578125" style="104" customWidth="1"/>
    <col min="12036" max="12036" width="5.42578125" style="104" customWidth="1"/>
    <col min="12037" max="12037" width="11.85546875" style="104" customWidth="1"/>
    <col min="12038" max="12038" width="12.140625" style="104" customWidth="1"/>
    <col min="12039" max="12039" width="16.7109375" style="104" customWidth="1"/>
    <col min="12040" max="12288" width="7.85546875" style="104"/>
    <col min="12289" max="12289" width="0" style="104" hidden="1" customWidth="1"/>
    <col min="12290" max="12290" width="4.85546875" style="104" customWidth="1"/>
    <col min="12291" max="12291" width="64.42578125" style="104" customWidth="1"/>
    <col min="12292" max="12292" width="5.42578125" style="104" customWidth="1"/>
    <col min="12293" max="12293" width="11.85546875" style="104" customWidth="1"/>
    <col min="12294" max="12294" width="12.140625" style="104" customWidth="1"/>
    <col min="12295" max="12295" width="16.7109375" style="104" customWidth="1"/>
    <col min="12296" max="12544" width="7.85546875" style="104"/>
    <col min="12545" max="12545" width="0" style="104" hidden="1" customWidth="1"/>
    <col min="12546" max="12546" width="4.85546875" style="104" customWidth="1"/>
    <col min="12547" max="12547" width="64.42578125" style="104" customWidth="1"/>
    <col min="12548" max="12548" width="5.42578125" style="104" customWidth="1"/>
    <col min="12549" max="12549" width="11.85546875" style="104" customWidth="1"/>
    <col min="12550" max="12550" width="12.140625" style="104" customWidth="1"/>
    <col min="12551" max="12551" width="16.7109375" style="104" customWidth="1"/>
    <col min="12552" max="12800" width="7.85546875" style="104"/>
    <col min="12801" max="12801" width="0" style="104" hidden="1" customWidth="1"/>
    <col min="12802" max="12802" width="4.85546875" style="104" customWidth="1"/>
    <col min="12803" max="12803" width="64.42578125" style="104" customWidth="1"/>
    <col min="12804" max="12804" width="5.42578125" style="104" customWidth="1"/>
    <col min="12805" max="12805" width="11.85546875" style="104" customWidth="1"/>
    <col min="12806" max="12806" width="12.140625" style="104" customWidth="1"/>
    <col min="12807" max="12807" width="16.7109375" style="104" customWidth="1"/>
    <col min="12808" max="13056" width="7.85546875" style="104"/>
    <col min="13057" max="13057" width="0" style="104" hidden="1" customWidth="1"/>
    <col min="13058" max="13058" width="4.85546875" style="104" customWidth="1"/>
    <col min="13059" max="13059" width="64.42578125" style="104" customWidth="1"/>
    <col min="13060" max="13060" width="5.42578125" style="104" customWidth="1"/>
    <col min="13061" max="13061" width="11.85546875" style="104" customWidth="1"/>
    <col min="13062" max="13062" width="12.140625" style="104" customWidth="1"/>
    <col min="13063" max="13063" width="16.7109375" style="104" customWidth="1"/>
    <col min="13064" max="13312" width="7.85546875" style="104"/>
    <col min="13313" max="13313" width="0" style="104" hidden="1" customWidth="1"/>
    <col min="13314" max="13314" width="4.85546875" style="104" customWidth="1"/>
    <col min="13315" max="13315" width="64.42578125" style="104" customWidth="1"/>
    <col min="13316" max="13316" width="5.42578125" style="104" customWidth="1"/>
    <col min="13317" max="13317" width="11.85546875" style="104" customWidth="1"/>
    <col min="13318" max="13318" width="12.140625" style="104" customWidth="1"/>
    <col min="13319" max="13319" width="16.7109375" style="104" customWidth="1"/>
    <col min="13320" max="13568" width="7.85546875" style="104"/>
    <col min="13569" max="13569" width="0" style="104" hidden="1" customWidth="1"/>
    <col min="13570" max="13570" width="4.85546875" style="104" customWidth="1"/>
    <col min="13571" max="13571" width="64.42578125" style="104" customWidth="1"/>
    <col min="13572" max="13572" width="5.42578125" style="104" customWidth="1"/>
    <col min="13573" max="13573" width="11.85546875" style="104" customWidth="1"/>
    <col min="13574" max="13574" width="12.140625" style="104" customWidth="1"/>
    <col min="13575" max="13575" width="16.7109375" style="104" customWidth="1"/>
    <col min="13576" max="13824" width="7.85546875" style="104"/>
    <col min="13825" max="13825" width="0" style="104" hidden="1" customWidth="1"/>
    <col min="13826" max="13826" width="4.85546875" style="104" customWidth="1"/>
    <col min="13827" max="13827" width="64.42578125" style="104" customWidth="1"/>
    <col min="13828" max="13828" width="5.42578125" style="104" customWidth="1"/>
    <col min="13829" max="13829" width="11.85546875" style="104" customWidth="1"/>
    <col min="13830" max="13830" width="12.140625" style="104" customWidth="1"/>
    <col min="13831" max="13831" width="16.7109375" style="104" customWidth="1"/>
    <col min="13832" max="14080" width="7.85546875" style="104"/>
    <col min="14081" max="14081" width="0" style="104" hidden="1" customWidth="1"/>
    <col min="14082" max="14082" width="4.85546875" style="104" customWidth="1"/>
    <col min="14083" max="14083" width="64.42578125" style="104" customWidth="1"/>
    <col min="14084" max="14084" width="5.42578125" style="104" customWidth="1"/>
    <col min="14085" max="14085" width="11.85546875" style="104" customWidth="1"/>
    <col min="14086" max="14086" width="12.140625" style="104" customWidth="1"/>
    <col min="14087" max="14087" width="16.7109375" style="104" customWidth="1"/>
    <col min="14088" max="14336" width="7.85546875" style="104"/>
    <col min="14337" max="14337" width="0" style="104" hidden="1" customWidth="1"/>
    <col min="14338" max="14338" width="4.85546875" style="104" customWidth="1"/>
    <col min="14339" max="14339" width="64.42578125" style="104" customWidth="1"/>
    <col min="14340" max="14340" width="5.42578125" style="104" customWidth="1"/>
    <col min="14341" max="14341" width="11.85546875" style="104" customWidth="1"/>
    <col min="14342" max="14342" width="12.140625" style="104" customWidth="1"/>
    <col min="14343" max="14343" width="16.7109375" style="104" customWidth="1"/>
    <col min="14344" max="14592" width="7.85546875" style="104"/>
    <col min="14593" max="14593" width="0" style="104" hidden="1" customWidth="1"/>
    <col min="14594" max="14594" width="4.85546875" style="104" customWidth="1"/>
    <col min="14595" max="14595" width="64.42578125" style="104" customWidth="1"/>
    <col min="14596" max="14596" width="5.42578125" style="104" customWidth="1"/>
    <col min="14597" max="14597" width="11.85546875" style="104" customWidth="1"/>
    <col min="14598" max="14598" width="12.140625" style="104" customWidth="1"/>
    <col min="14599" max="14599" width="16.7109375" style="104" customWidth="1"/>
    <col min="14600" max="14848" width="7.85546875" style="104"/>
    <col min="14849" max="14849" width="0" style="104" hidden="1" customWidth="1"/>
    <col min="14850" max="14850" width="4.85546875" style="104" customWidth="1"/>
    <col min="14851" max="14851" width="64.42578125" style="104" customWidth="1"/>
    <col min="14852" max="14852" width="5.42578125" style="104" customWidth="1"/>
    <col min="14853" max="14853" width="11.85546875" style="104" customWidth="1"/>
    <col min="14854" max="14854" width="12.140625" style="104" customWidth="1"/>
    <col min="14855" max="14855" width="16.7109375" style="104" customWidth="1"/>
    <col min="14856" max="15104" width="7.85546875" style="104"/>
    <col min="15105" max="15105" width="0" style="104" hidden="1" customWidth="1"/>
    <col min="15106" max="15106" width="4.85546875" style="104" customWidth="1"/>
    <col min="15107" max="15107" width="64.42578125" style="104" customWidth="1"/>
    <col min="15108" max="15108" width="5.42578125" style="104" customWidth="1"/>
    <col min="15109" max="15109" width="11.85546875" style="104" customWidth="1"/>
    <col min="15110" max="15110" width="12.140625" style="104" customWidth="1"/>
    <col min="15111" max="15111" width="16.7109375" style="104" customWidth="1"/>
    <col min="15112" max="15360" width="7.85546875" style="104"/>
    <col min="15361" max="15361" width="0" style="104" hidden="1" customWidth="1"/>
    <col min="15362" max="15362" width="4.85546875" style="104" customWidth="1"/>
    <col min="15363" max="15363" width="64.42578125" style="104" customWidth="1"/>
    <col min="15364" max="15364" width="5.42578125" style="104" customWidth="1"/>
    <col min="15365" max="15365" width="11.85546875" style="104" customWidth="1"/>
    <col min="15366" max="15366" width="12.140625" style="104" customWidth="1"/>
    <col min="15367" max="15367" width="16.7109375" style="104" customWidth="1"/>
    <col min="15368" max="15616" width="7.85546875" style="104"/>
    <col min="15617" max="15617" width="0" style="104" hidden="1" customWidth="1"/>
    <col min="15618" max="15618" width="4.85546875" style="104" customWidth="1"/>
    <col min="15619" max="15619" width="64.42578125" style="104" customWidth="1"/>
    <col min="15620" max="15620" width="5.42578125" style="104" customWidth="1"/>
    <col min="15621" max="15621" width="11.85546875" style="104" customWidth="1"/>
    <col min="15622" max="15622" width="12.140625" style="104" customWidth="1"/>
    <col min="15623" max="15623" width="16.7109375" style="104" customWidth="1"/>
    <col min="15624" max="15872" width="7.85546875" style="104"/>
    <col min="15873" max="15873" width="0" style="104" hidden="1" customWidth="1"/>
    <col min="15874" max="15874" width="4.85546875" style="104" customWidth="1"/>
    <col min="15875" max="15875" width="64.42578125" style="104" customWidth="1"/>
    <col min="15876" max="15876" width="5.42578125" style="104" customWidth="1"/>
    <col min="15877" max="15877" width="11.85546875" style="104" customWidth="1"/>
    <col min="15878" max="15878" width="12.140625" style="104" customWidth="1"/>
    <col min="15879" max="15879" width="16.7109375" style="104" customWidth="1"/>
    <col min="15880" max="16128" width="7.85546875" style="104"/>
    <col min="16129" max="16129" width="0" style="104" hidden="1" customWidth="1"/>
    <col min="16130" max="16130" width="4.85546875" style="104" customWidth="1"/>
    <col min="16131" max="16131" width="64.42578125" style="104" customWidth="1"/>
    <col min="16132" max="16132" width="5.42578125" style="104" customWidth="1"/>
    <col min="16133" max="16133" width="11.85546875" style="104" customWidth="1"/>
    <col min="16134" max="16134" width="12.140625" style="104" customWidth="1"/>
    <col min="16135" max="16135" width="16.7109375" style="104" customWidth="1"/>
    <col min="16136" max="16384" width="7.85546875" style="104"/>
  </cols>
  <sheetData>
    <row r="1" spans="2:11" ht="15" customHeight="1">
      <c r="B1" s="399" t="s">
        <v>134</v>
      </c>
      <c r="C1" s="399"/>
      <c r="D1" s="399"/>
      <c r="E1" s="399"/>
      <c r="F1" s="399"/>
      <c r="G1" s="399"/>
    </row>
    <row r="2" spans="2:11" ht="15" customHeight="1">
      <c r="B2" s="400" t="s">
        <v>135</v>
      </c>
      <c r="C2" s="400"/>
      <c r="D2" s="400"/>
      <c r="E2" s="400"/>
      <c r="F2" s="400"/>
      <c r="G2" s="400"/>
      <c r="H2" s="105"/>
      <c r="I2" s="105"/>
      <c r="J2" s="105"/>
      <c r="K2" s="105"/>
    </row>
    <row r="3" spans="2:11" ht="15" customHeight="1">
      <c r="B3" s="400" t="s">
        <v>136</v>
      </c>
      <c r="C3" s="400"/>
      <c r="D3" s="400"/>
      <c r="E3" s="400"/>
      <c r="F3" s="400"/>
      <c r="G3" s="400"/>
      <c r="H3" s="105"/>
      <c r="I3" s="105"/>
      <c r="J3" s="105"/>
      <c r="K3" s="105"/>
    </row>
    <row r="4" spans="2:11" ht="15" customHeight="1">
      <c r="B4" s="106"/>
      <c r="C4" s="106"/>
      <c r="D4" s="106"/>
      <c r="E4" s="106"/>
      <c r="F4" s="106"/>
      <c r="G4" s="106"/>
      <c r="H4" s="105"/>
      <c r="I4" s="105"/>
      <c r="J4" s="105"/>
      <c r="K4" s="105"/>
    </row>
    <row r="5" spans="2:11">
      <c r="B5" s="107" t="s">
        <v>137</v>
      </c>
      <c r="C5" s="108" t="s">
        <v>138</v>
      </c>
      <c r="D5" s="109" t="s">
        <v>139</v>
      </c>
      <c r="E5" s="401" t="s">
        <v>140</v>
      </c>
      <c r="F5" s="110" t="s">
        <v>141</v>
      </c>
      <c r="G5" s="110" t="s">
        <v>142</v>
      </c>
    </row>
    <row r="6" spans="2:11">
      <c r="B6" s="107" t="s">
        <v>143</v>
      </c>
      <c r="C6" s="108" t="s">
        <v>144</v>
      </c>
      <c r="D6" s="109" t="s">
        <v>145</v>
      </c>
      <c r="E6" s="401"/>
      <c r="F6" s="110" t="s">
        <v>146</v>
      </c>
      <c r="G6" s="110" t="s">
        <v>147</v>
      </c>
    </row>
    <row r="7" spans="2:11">
      <c r="C7" s="111" t="s">
        <v>148</v>
      </c>
      <c r="E7" s="112"/>
      <c r="F7" s="112" t="s">
        <v>555</v>
      </c>
      <c r="G7" s="112" t="s">
        <v>555</v>
      </c>
    </row>
    <row r="8" spans="2:11" s="114" customFormat="1">
      <c r="B8" s="107" t="s">
        <v>149</v>
      </c>
      <c r="C8" s="113" t="s">
        <v>150</v>
      </c>
      <c r="D8" s="109" t="s">
        <v>151</v>
      </c>
      <c r="E8" s="112">
        <v>462</v>
      </c>
      <c r="F8" s="112"/>
      <c r="G8" s="112">
        <f>F8*E8</f>
        <v>0</v>
      </c>
    </row>
    <row r="9" spans="2:11" s="114" customFormat="1" ht="47.25">
      <c r="B9" s="107" t="s">
        <v>152</v>
      </c>
      <c r="C9" s="113" t="s">
        <v>153</v>
      </c>
      <c r="D9" s="115" t="s">
        <v>154</v>
      </c>
      <c r="E9" s="112">
        <v>2655</v>
      </c>
      <c r="F9" s="112"/>
      <c r="G9" s="112">
        <f t="shared" ref="G9:G23" si="0">F9*E9</f>
        <v>0</v>
      </c>
    </row>
    <row r="10" spans="2:11" s="114" customFormat="1" ht="31.5">
      <c r="B10" s="107" t="s">
        <v>155</v>
      </c>
      <c r="C10" s="113" t="s">
        <v>156</v>
      </c>
      <c r="D10" s="115" t="s">
        <v>154</v>
      </c>
      <c r="E10" s="112">
        <v>296</v>
      </c>
      <c r="F10" s="112"/>
      <c r="G10" s="112">
        <f t="shared" si="0"/>
        <v>0</v>
      </c>
    </row>
    <row r="11" spans="2:11" s="114" customFormat="1" ht="31.5">
      <c r="B11" s="116" t="s">
        <v>157</v>
      </c>
      <c r="C11" s="113" t="s">
        <v>158</v>
      </c>
      <c r="D11" s="109" t="s">
        <v>28</v>
      </c>
      <c r="E11" s="117">
        <v>15</v>
      </c>
      <c r="F11" s="112"/>
      <c r="G11" s="112">
        <f t="shared" si="0"/>
        <v>0</v>
      </c>
    </row>
    <row r="12" spans="2:11" s="114" customFormat="1" ht="31.5">
      <c r="B12" s="116" t="s">
        <v>159</v>
      </c>
      <c r="C12" s="118" t="s">
        <v>160</v>
      </c>
      <c r="D12" s="109" t="s">
        <v>28</v>
      </c>
      <c r="E12" s="117">
        <v>15</v>
      </c>
      <c r="F12" s="112"/>
      <c r="G12" s="112">
        <f t="shared" si="0"/>
        <v>0</v>
      </c>
    </row>
    <row r="13" spans="2:11" s="114" customFormat="1" ht="31.5">
      <c r="B13" s="116" t="s">
        <v>161</v>
      </c>
      <c r="C13" s="118" t="s">
        <v>162</v>
      </c>
      <c r="D13" s="109" t="s">
        <v>28</v>
      </c>
      <c r="E13" s="117">
        <v>9</v>
      </c>
      <c r="F13" s="112"/>
      <c r="G13" s="112">
        <f t="shared" si="0"/>
        <v>0</v>
      </c>
    </row>
    <row r="14" spans="2:11" s="114" customFormat="1">
      <c r="B14" s="116" t="s">
        <v>163</v>
      </c>
      <c r="C14" s="118" t="s">
        <v>164</v>
      </c>
      <c r="D14" s="109" t="s">
        <v>28</v>
      </c>
      <c r="E14" s="117">
        <v>1</v>
      </c>
      <c r="F14" s="112"/>
      <c r="G14" s="112">
        <f t="shared" si="0"/>
        <v>0</v>
      </c>
    </row>
    <row r="15" spans="2:11" s="114" customFormat="1" ht="18" customHeight="1">
      <c r="B15" s="116" t="s">
        <v>165</v>
      </c>
      <c r="C15" s="118" t="s">
        <v>166</v>
      </c>
      <c r="D15" s="109" t="s">
        <v>167</v>
      </c>
      <c r="E15" s="119">
        <v>5</v>
      </c>
      <c r="F15" s="112"/>
      <c r="G15" s="112">
        <f t="shared" si="0"/>
        <v>0</v>
      </c>
    </row>
    <row r="16" spans="2:11" s="114" customFormat="1" ht="31.5">
      <c r="B16" s="116" t="s">
        <v>168</v>
      </c>
      <c r="C16" s="120" t="s">
        <v>169</v>
      </c>
      <c r="D16" s="109" t="s">
        <v>167</v>
      </c>
      <c r="E16" s="112">
        <v>5</v>
      </c>
      <c r="F16" s="112"/>
      <c r="G16" s="112">
        <f t="shared" si="0"/>
        <v>0</v>
      </c>
    </row>
    <row r="17" spans="1:22" s="114" customFormat="1" ht="47.25">
      <c r="B17" s="116" t="s">
        <v>170</v>
      </c>
      <c r="C17" s="118" t="s">
        <v>171</v>
      </c>
      <c r="D17" s="109" t="s">
        <v>151</v>
      </c>
      <c r="E17" s="117">
        <v>30</v>
      </c>
      <c r="F17" s="112"/>
      <c r="G17" s="112">
        <f t="shared" si="0"/>
        <v>0</v>
      </c>
    </row>
    <row r="18" spans="1:22" s="114" customFormat="1" ht="31.5">
      <c r="B18" s="116" t="s">
        <v>172</v>
      </c>
      <c r="C18" s="121" t="s">
        <v>173</v>
      </c>
      <c r="D18" s="109" t="s">
        <v>28</v>
      </c>
      <c r="E18" s="122">
        <v>1</v>
      </c>
      <c r="F18" s="112"/>
      <c r="G18" s="112">
        <f t="shared" si="0"/>
        <v>0</v>
      </c>
    </row>
    <row r="19" spans="1:22" ht="31.5">
      <c r="B19" s="123" t="s">
        <v>174</v>
      </c>
      <c r="C19" s="124" t="s">
        <v>544</v>
      </c>
      <c r="D19" s="125" t="s">
        <v>28</v>
      </c>
      <c r="E19" s="126">
        <v>4</v>
      </c>
      <c r="F19" s="127"/>
      <c r="G19" s="112">
        <f t="shared" si="0"/>
        <v>0</v>
      </c>
    </row>
    <row r="20" spans="1:22" ht="47.25">
      <c r="B20" s="116" t="s">
        <v>175</v>
      </c>
      <c r="C20" s="128" t="s">
        <v>176</v>
      </c>
      <c r="D20" s="109" t="s">
        <v>167</v>
      </c>
      <c r="E20" s="119">
        <v>50</v>
      </c>
      <c r="G20" s="112">
        <f t="shared" si="0"/>
        <v>0</v>
      </c>
    </row>
    <row r="21" spans="1:22" s="114" customFormat="1" ht="47.25">
      <c r="B21" s="116" t="s">
        <v>177</v>
      </c>
      <c r="C21" s="113" t="s">
        <v>178</v>
      </c>
      <c r="D21" s="129" t="s">
        <v>151</v>
      </c>
      <c r="E21" s="117">
        <v>125</v>
      </c>
      <c r="F21" s="112"/>
      <c r="G21" s="112">
        <f t="shared" si="0"/>
        <v>0</v>
      </c>
    </row>
    <row r="22" spans="1:22" s="114" customFormat="1" ht="31.5">
      <c r="B22" s="116" t="s">
        <v>179</v>
      </c>
      <c r="C22" s="113" t="s">
        <v>180</v>
      </c>
      <c r="D22" s="109" t="s">
        <v>167</v>
      </c>
      <c r="E22" s="119">
        <v>2</v>
      </c>
      <c r="F22" s="112"/>
      <c r="G22" s="112">
        <f>F22*E22</f>
        <v>0</v>
      </c>
    </row>
    <row r="23" spans="1:22" s="114" customFormat="1" ht="31.5">
      <c r="B23" s="116" t="s">
        <v>181</v>
      </c>
      <c r="C23" s="113" t="s">
        <v>182</v>
      </c>
      <c r="D23" s="109" t="s">
        <v>167</v>
      </c>
      <c r="E23" s="119">
        <v>2</v>
      </c>
      <c r="F23" s="112"/>
      <c r="G23" s="112">
        <f t="shared" si="0"/>
        <v>0</v>
      </c>
    </row>
    <row r="24" spans="1:22">
      <c r="A24" s="105"/>
      <c r="C24" s="113"/>
      <c r="F24" s="131" t="s">
        <v>183</v>
      </c>
      <c r="G24" s="131">
        <f>SUM(G8:G23)</f>
        <v>0</v>
      </c>
    </row>
    <row r="25" spans="1:22">
      <c r="A25" s="105"/>
      <c r="C25" s="111" t="s">
        <v>184</v>
      </c>
    </row>
    <row r="26" spans="1:22" ht="31.5" customHeight="1">
      <c r="A26" s="105"/>
      <c r="B26" s="107" t="s">
        <v>185</v>
      </c>
      <c r="C26" s="113" t="s">
        <v>186</v>
      </c>
      <c r="D26" s="109" t="s">
        <v>167</v>
      </c>
      <c r="E26" s="112">
        <f>(2951+222)*0.43</f>
        <v>1364.3899999999999</v>
      </c>
      <c r="G26" s="112">
        <f>F26*E26</f>
        <v>0</v>
      </c>
    </row>
    <row r="27" spans="1:22">
      <c r="B27" s="107" t="s">
        <v>187</v>
      </c>
      <c r="C27" s="113" t="s">
        <v>188</v>
      </c>
      <c r="D27" s="109" t="s">
        <v>154</v>
      </c>
      <c r="E27" s="132">
        <v>2951</v>
      </c>
      <c r="F27" s="132"/>
      <c r="G27" s="112">
        <f>F27*E27</f>
        <v>0</v>
      </c>
      <c r="P27" s="133"/>
      <c r="Q27" s="134"/>
      <c r="S27" s="109"/>
      <c r="U27" s="112"/>
      <c r="V27" s="112"/>
    </row>
    <row r="28" spans="1:22" ht="31.5">
      <c r="B28" s="107" t="s">
        <v>189</v>
      </c>
      <c r="C28" s="113" t="s">
        <v>190</v>
      </c>
      <c r="D28" s="109" t="s">
        <v>167</v>
      </c>
      <c r="E28" s="132">
        <v>443</v>
      </c>
      <c r="F28" s="132"/>
      <c r="G28" s="112">
        <f>F28*E28</f>
        <v>0</v>
      </c>
      <c r="P28" s="133"/>
      <c r="Q28" s="134"/>
      <c r="S28" s="109"/>
      <c r="U28" s="112"/>
      <c r="V28" s="112"/>
    </row>
    <row r="29" spans="1:22">
      <c r="B29" s="107" t="s">
        <v>191</v>
      </c>
      <c r="C29" s="113" t="s">
        <v>192</v>
      </c>
      <c r="D29" s="109" t="s">
        <v>154</v>
      </c>
      <c r="E29" s="132">
        <v>3173</v>
      </c>
      <c r="F29" s="135"/>
      <c r="G29" s="112">
        <f>F29*E29</f>
        <v>0</v>
      </c>
      <c r="P29" s="133"/>
      <c r="Q29" s="134"/>
      <c r="S29" s="109"/>
      <c r="U29" s="112"/>
      <c r="V29" s="112"/>
    </row>
    <row r="30" spans="1:22" ht="31.5">
      <c r="B30" s="107" t="s">
        <v>193</v>
      </c>
      <c r="C30" s="113" t="s">
        <v>194</v>
      </c>
      <c r="D30" s="109" t="s">
        <v>167</v>
      </c>
      <c r="E30" s="112">
        <f>E26</f>
        <v>1364.3899999999999</v>
      </c>
      <c r="F30" s="135"/>
      <c r="G30" s="112">
        <f>F30*E30</f>
        <v>0</v>
      </c>
      <c r="P30" s="133"/>
      <c r="Q30" s="134"/>
      <c r="S30" s="109"/>
      <c r="U30" s="112"/>
      <c r="V30" s="112"/>
    </row>
    <row r="31" spans="1:22">
      <c r="F31" s="137" t="s">
        <v>195</v>
      </c>
      <c r="G31" s="131">
        <f>SUM(G26:G30)</f>
        <v>0</v>
      </c>
      <c r="P31" s="133"/>
      <c r="Q31" s="134"/>
      <c r="S31" s="109"/>
      <c r="U31" s="112"/>
      <c r="V31" s="112"/>
    </row>
    <row r="32" spans="1:22">
      <c r="C32" s="111" t="s">
        <v>196</v>
      </c>
    </row>
    <row r="33" spans="2:7" ht="31.5">
      <c r="B33" s="138" t="s">
        <v>197</v>
      </c>
      <c r="C33" s="113" t="s">
        <v>198</v>
      </c>
      <c r="D33" s="109" t="s">
        <v>167</v>
      </c>
      <c r="E33" s="112">
        <f>(2951+222)*0.2</f>
        <v>634.6</v>
      </c>
      <c r="G33" s="112">
        <f>F33*E33</f>
        <v>0</v>
      </c>
    </row>
    <row r="34" spans="2:7" ht="31.5">
      <c r="B34" s="138" t="s">
        <v>199</v>
      </c>
      <c r="C34" s="113" t="s">
        <v>200</v>
      </c>
      <c r="D34" s="109" t="s">
        <v>167</v>
      </c>
      <c r="E34" s="112">
        <f>(2951+222)*0.1</f>
        <v>317.3</v>
      </c>
      <c r="G34" s="112">
        <f>F34*E34</f>
        <v>0</v>
      </c>
    </row>
    <row r="35" spans="2:7" ht="47.25">
      <c r="B35" s="138" t="s">
        <v>201</v>
      </c>
      <c r="C35" s="113" t="s">
        <v>202</v>
      </c>
      <c r="E35" s="112"/>
    </row>
    <row r="36" spans="2:7">
      <c r="B36" s="139" t="s">
        <v>203</v>
      </c>
      <c r="C36" s="140" t="s">
        <v>204</v>
      </c>
      <c r="D36" s="109" t="s">
        <v>151</v>
      </c>
      <c r="E36" s="112">
        <v>950</v>
      </c>
      <c r="G36" s="112">
        <f t="shared" ref="G36:G41" si="1">F36*E36</f>
        <v>0</v>
      </c>
    </row>
    <row r="37" spans="2:7">
      <c r="B37" s="139" t="s">
        <v>203</v>
      </c>
      <c r="C37" s="140" t="s">
        <v>205</v>
      </c>
      <c r="D37" s="109" t="s">
        <v>151</v>
      </c>
      <c r="E37" s="112">
        <v>140</v>
      </c>
      <c r="G37" s="112">
        <f t="shared" si="1"/>
        <v>0</v>
      </c>
    </row>
    <row r="38" spans="2:7" ht="78.75">
      <c r="B38" s="138" t="s">
        <v>206</v>
      </c>
      <c r="C38" s="113" t="s">
        <v>545</v>
      </c>
      <c r="D38" s="125"/>
      <c r="E38" s="141"/>
      <c r="F38" s="141"/>
      <c r="G38" s="141"/>
    </row>
    <row r="39" spans="2:7">
      <c r="B39" s="139" t="s">
        <v>203</v>
      </c>
      <c r="C39" s="140" t="s">
        <v>207</v>
      </c>
      <c r="D39" s="125" t="s">
        <v>154</v>
      </c>
      <c r="E39" s="112">
        <v>1255</v>
      </c>
      <c r="F39" s="355"/>
      <c r="G39" s="112">
        <f t="shared" si="1"/>
        <v>0</v>
      </c>
    </row>
    <row r="40" spans="2:7">
      <c r="B40" s="139" t="s">
        <v>203</v>
      </c>
      <c r="C40" s="140" t="s">
        <v>208</v>
      </c>
      <c r="D40" s="125" t="s">
        <v>154</v>
      </c>
      <c r="E40" s="112">
        <v>1696</v>
      </c>
      <c r="F40" s="355"/>
      <c r="G40" s="112">
        <f t="shared" si="1"/>
        <v>0</v>
      </c>
    </row>
    <row r="41" spans="2:7" ht="62.45" customHeight="1">
      <c r="B41" s="138" t="s">
        <v>209</v>
      </c>
      <c r="C41" s="142" t="s">
        <v>210</v>
      </c>
      <c r="D41" s="125" t="s">
        <v>154</v>
      </c>
      <c r="E41" s="112">
        <v>222</v>
      </c>
      <c r="G41" s="112">
        <f t="shared" si="1"/>
        <v>0</v>
      </c>
    </row>
    <row r="42" spans="2:7">
      <c r="B42" s="138"/>
      <c r="C42" s="143"/>
      <c r="E42" s="112"/>
      <c r="F42" s="131" t="s">
        <v>211</v>
      </c>
      <c r="G42" s="131">
        <f>SUM(G33:G34,G35:G41)</f>
        <v>0</v>
      </c>
    </row>
    <row r="43" spans="2:7">
      <c r="B43" s="144"/>
      <c r="C43" s="111" t="s">
        <v>212</v>
      </c>
      <c r="F43" s="137"/>
      <c r="G43" s="137"/>
    </row>
    <row r="44" spans="2:7" ht="16.5" customHeight="1">
      <c r="B44" s="144" t="s">
        <v>213</v>
      </c>
      <c r="C44" s="145" t="s">
        <v>214</v>
      </c>
      <c r="D44" s="109" t="s">
        <v>167</v>
      </c>
      <c r="E44" s="112">
        <v>1.35</v>
      </c>
      <c r="G44" s="112">
        <f>F44*E44</f>
        <v>0</v>
      </c>
    </row>
    <row r="45" spans="2:7" ht="31.5">
      <c r="B45" s="144" t="s">
        <v>215</v>
      </c>
      <c r="C45" s="113" t="s">
        <v>216</v>
      </c>
      <c r="D45" s="109" t="s">
        <v>217</v>
      </c>
      <c r="E45" s="112">
        <f>7.4*0.25*3*3.03</f>
        <v>16.816500000000001</v>
      </c>
      <c r="G45" s="112">
        <f>F45*E45</f>
        <v>0</v>
      </c>
    </row>
    <row r="46" spans="2:7">
      <c r="B46" s="144"/>
      <c r="C46" s="113"/>
      <c r="F46" s="131" t="s">
        <v>218</v>
      </c>
      <c r="G46" s="131">
        <f>SUM(G44:G45)</f>
        <v>0</v>
      </c>
    </row>
    <row r="47" spans="2:7">
      <c r="B47" s="138"/>
      <c r="C47" s="146" t="s">
        <v>219</v>
      </c>
      <c r="E47" s="112"/>
      <c r="F47" s="137"/>
      <c r="G47" s="137"/>
    </row>
    <row r="48" spans="2:7" ht="31.5">
      <c r="B48" s="107" t="s">
        <v>220</v>
      </c>
      <c r="C48" s="147" t="s">
        <v>221</v>
      </c>
      <c r="D48" s="125" t="s">
        <v>151</v>
      </c>
      <c r="E48" s="112">
        <v>462</v>
      </c>
      <c r="G48" s="112">
        <f>F48*E48</f>
        <v>0</v>
      </c>
    </row>
    <row r="49" spans="2:7">
      <c r="C49" s="113"/>
      <c r="E49" s="112"/>
      <c r="F49" s="131" t="s">
        <v>222</v>
      </c>
      <c r="G49" s="131">
        <f>SUM(G48:G48)</f>
        <v>0</v>
      </c>
    </row>
    <row r="50" spans="2:7">
      <c r="C50" s="146" t="s">
        <v>223</v>
      </c>
      <c r="E50" s="112"/>
      <c r="F50" s="137"/>
      <c r="G50" s="137"/>
    </row>
    <row r="51" spans="2:7">
      <c r="B51" s="107" t="s">
        <v>224</v>
      </c>
      <c r="C51" s="402" t="s">
        <v>225</v>
      </c>
      <c r="E51" s="112"/>
      <c r="F51" s="137"/>
      <c r="G51" s="137"/>
    </row>
    <row r="52" spans="2:7">
      <c r="C52" s="402"/>
      <c r="E52" s="112"/>
      <c r="F52" s="137"/>
      <c r="G52" s="137"/>
    </row>
    <row r="53" spans="2:7">
      <c r="C53" s="402"/>
      <c r="E53" s="112"/>
      <c r="F53" s="137"/>
      <c r="G53" s="137"/>
    </row>
    <row r="54" spans="2:7" ht="15" customHeight="1">
      <c r="B54" s="107" t="s">
        <v>226</v>
      </c>
      <c r="C54" s="148" t="s">
        <v>227</v>
      </c>
      <c r="D54" s="149" t="s">
        <v>28</v>
      </c>
      <c r="E54" s="150">
        <v>1</v>
      </c>
      <c r="F54" s="151"/>
      <c r="G54" s="152">
        <f>E54*F54</f>
        <v>0</v>
      </c>
    </row>
    <row r="55" spans="2:7" ht="15" customHeight="1">
      <c r="B55" s="107" t="s">
        <v>228</v>
      </c>
      <c r="C55" s="148" t="s">
        <v>229</v>
      </c>
      <c r="D55" s="149" t="s">
        <v>28</v>
      </c>
      <c r="E55" s="150">
        <v>3</v>
      </c>
      <c r="F55" s="151"/>
      <c r="G55" s="152">
        <f>E55*F55</f>
        <v>0</v>
      </c>
    </row>
    <row r="56" spans="2:7">
      <c r="B56" s="107" t="s">
        <v>230</v>
      </c>
      <c r="C56" s="403" t="s">
        <v>231</v>
      </c>
      <c r="D56" s="149"/>
      <c r="E56" s="153"/>
      <c r="F56" s="151"/>
      <c r="G56" s="152"/>
    </row>
    <row r="57" spans="2:7">
      <c r="C57" s="403"/>
      <c r="D57" s="149" t="s">
        <v>28</v>
      </c>
      <c r="E57" s="150">
        <f>SUM(E54:E56)</f>
        <v>4</v>
      </c>
      <c r="F57" s="152"/>
      <c r="G57" s="152">
        <f>E57*F57</f>
        <v>0</v>
      </c>
    </row>
    <row r="58" spans="2:7">
      <c r="B58" s="149" t="s">
        <v>232</v>
      </c>
      <c r="C58" s="403" t="s">
        <v>233</v>
      </c>
      <c r="E58" s="112"/>
      <c r="F58" s="137"/>
      <c r="G58" s="137"/>
    </row>
    <row r="59" spans="2:7">
      <c r="B59" s="149"/>
      <c r="C59" s="403"/>
      <c r="E59" s="112"/>
      <c r="F59" s="137"/>
      <c r="G59" s="137"/>
    </row>
    <row r="60" spans="2:7">
      <c r="B60" s="149"/>
      <c r="C60" s="403"/>
      <c r="E60" s="112"/>
      <c r="F60" s="137"/>
      <c r="G60" s="137"/>
    </row>
    <row r="61" spans="2:7">
      <c r="B61" s="149"/>
      <c r="C61" s="403"/>
      <c r="E61" s="122"/>
      <c r="F61" s="137"/>
      <c r="G61" s="137"/>
    </row>
    <row r="62" spans="2:7">
      <c r="B62" s="149" t="s">
        <v>226</v>
      </c>
      <c r="C62" s="154" t="s">
        <v>234</v>
      </c>
      <c r="D62" s="149" t="s">
        <v>28</v>
      </c>
      <c r="E62" s="155">
        <v>3</v>
      </c>
      <c r="F62" s="156"/>
      <c r="G62" s="156">
        <f t="shared" ref="G62:G64" si="2">E62*F62</f>
        <v>0</v>
      </c>
    </row>
    <row r="63" spans="2:7">
      <c r="B63" s="149" t="s">
        <v>228</v>
      </c>
      <c r="C63" s="154" t="s">
        <v>235</v>
      </c>
      <c r="D63" s="149" t="s">
        <v>28</v>
      </c>
      <c r="E63" s="155">
        <v>2</v>
      </c>
      <c r="F63" s="156"/>
      <c r="G63" s="156">
        <f t="shared" si="2"/>
        <v>0</v>
      </c>
    </row>
    <row r="64" spans="2:7">
      <c r="B64" s="149" t="s">
        <v>230</v>
      </c>
      <c r="C64" s="154" t="s">
        <v>236</v>
      </c>
      <c r="D64" s="149" t="s">
        <v>28</v>
      </c>
      <c r="E64" s="155">
        <v>1</v>
      </c>
      <c r="F64" s="156"/>
      <c r="G64" s="156">
        <f t="shared" si="2"/>
        <v>0</v>
      </c>
    </row>
    <row r="65" spans="2:7">
      <c r="B65" s="149" t="s">
        <v>237</v>
      </c>
      <c r="C65" s="403" t="s">
        <v>238</v>
      </c>
      <c r="D65" s="149"/>
      <c r="E65" s="155"/>
      <c r="F65" s="156"/>
      <c r="G65" s="156"/>
    </row>
    <row r="66" spans="2:7">
      <c r="B66" s="149"/>
      <c r="C66" s="403"/>
      <c r="D66" s="149"/>
      <c r="E66" s="155"/>
      <c r="F66" s="156"/>
      <c r="G66" s="156"/>
    </row>
    <row r="67" spans="2:7">
      <c r="B67" s="149"/>
      <c r="C67" s="403"/>
      <c r="D67" s="149"/>
      <c r="E67" s="155"/>
      <c r="F67" s="156"/>
      <c r="G67" s="156"/>
    </row>
    <row r="68" spans="2:7">
      <c r="B68" s="149"/>
      <c r="C68" s="403"/>
      <c r="D68" s="149"/>
      <c r="E68" s="155"/>
      <c r="F68" s="156"/>
      <c r="G68" s="156"/>
    </row>
    <row r="69" spans="2:7">
      <c r="B69" s="157" t="s">
        <v>226</v>
      </c>
      <c r="C69" s="154" t="s">
        <v>239</v>
      </c>
      <c r="D69" s="149" t="s">
        <v>28</v>
      </c>
      <c r="E69" s="155">
        <v>1</v>
      </c>
      <c r="F69" s="156"/>
      <c r="G69" s="156">
        <f>E69*F69</f>
        <v>0</v>
      </c>
    </row>
    <row r="70" spans="2:7" ht="15" customHeight="1">
      <c r="B70" s="149" t="s">
        <v>240</v>
      </c>
      <c r="C70" s="158" t="s">
        <v>241</v>
      </c>
      <c r="D70" s="159" t="s">
        <v>28</v>
      </c>
      <c r="E70" s="150">
        <f>SUM(E62:E69)</f>
        <v>7</v>
      </c>
      <c r="F70" s="152"/>
      <c r="G70" s="160">
        <f>E70*F70</f>
        <v>0</v>
      </c>
    </row>
    <row r="71" spans="2:7" ht="15" customHeight="1">
      <c r="B71" s="149" t="s">
        <v>242</v>
      </c>
      <c r="C71" s="404" t="s">
        <v>243</v>
      </c>
      <c r="D71" s="159"/>
      <c r="E71" s="150"/>
      <c r="F71" s="152"/>
      <c r="G71" s="160"/>
    </row>
    <row r="72" spans="2:7" ht="15" customHeight="1">
      <c r="B72" s="149"/>
      <c r="C72" s="404"/>
      <c r="D72" s="159"/>
      <c r="E72" s="150"/>
      <c r="F72" s="152"/>
      <c r="G72" s="160"/>
    </row>
    <row r="73" spans="2:7" ht="15" customHeight="1">
      <c r="B73" s="149"/>
      <c r="C73" s="404"/>
      <c r="D73" s="159"/>
      <c r="E73" s="150"/>
      <c r="F73" s="152"/>
      <c r="G73" s="160"/>
    </row>
    <row r="74" spans="2:7" ht="16.5" customHeight="1">
      <c r="B74" s="149"/>
      <c r="C74" s="404"/>
      <c r="D74" s="159"/>
      <c r="E74" s="150"/>
      <c r="F74" s="152"/>
      <c r="G74" s="160"/>
    </row>
    <row r="75" spans="2:7" ht="15" customHeight="1">
      <c r="B75" s="149" t="s">
        <v>226</v>
      </c>
      <c r="C75" s="158" t="s">
        <v>244</v>
      </c>
      <c r="D75" s="159" t="s">
        <v>28</v>
      </c>
      <c r="E75" s="150">
        <v>13</v>
      </c>
      <c r="F75" s="152"/>
      <c r="G75" s="160">
        <f>E75*F75</f>
        <v>0</v>
      </c>
    </row>
    <row r="76" spans="2:7" ht="15" customHeight="1">
      <c r="B76" s="149" t="s">
        <v>228</v>
      </c>
      <c r="C76" s="158" t="s">
        <v>245</v>
      </c>
      <c r="D76" s="159" t="s">
        <v>28</v>
      </c>
      <c r="E76" s="150">
        <v>1</v>
      </c>
      <c r="F76" s="152"/>
      <c r="G76" s="160">
        <f>E76*F76</f>
        <v>0</v>
      </c>
    </row>
    <row r="77" spans="2:7" ht="15" customHeight="1">
      <c r="B77" s="149" t="s">
        <v>246</v>
      </c>
      <c r="C77" s="405" t="s">
        <v>247</v>
      </c>
      <c r="D77" s="159"/>
      <c r="E77" s="150"/>
      <c r="F77" s="152"/>
      <c r="G77" s="160"/>
    </row>
    <row r="78" spans="2:7" ht="33" customHeight="1">
      <c r="B78" s="149"/>
      <c r="C78" s="405"/>
      <c r="D78" s="159" t="s">
        <v>28</v>
      </c>
      <c r="E78" s="150">
        <v>11</v>
      </c>
      <c r="F78" s="152"/>
      <c r="G78" s="160">
        <f>E78*F78</f>
        <v>0</v>
      </c>
    </row>
    <row r="79" spans="2:7" ht="15" customHeight="1">
      <c r="B79" s="149"/>
      <c r="C79" s="158"/>
      <c r="D79" s="159"/>
      <c r="E79" s="150"/>
      <c r="F79" s="161" t="s">
        <v>248</v>
      </c>
      <c r="G79" s="162">
        <f>SUM(G54:G78)</f>
        <v>0</v>
      </c>
    </row>
    <row r="80" spans="2:7" ht="15" customHeight="1">
      <c r="B80" s="149"/>
      <c r="C80" s="158"/>
      <c r="D80" s="159"/>
      <c r="E80" s="150"/>
      <c r="F80" s="152"/>
      <c r="G80" s="160"/>
    </row>
    <row r="81" spans="2:7" s="114" customFormat="1">
      <c r="B81" s="107"/>
      <c r="C81" s="147"/>
      <c r="D81" s="125"/>
      <c r="E81" s="130"/>
      <c r="F81" s="112"/>
      <c r="G81" s="112"/>
    </row>
    <row r="82" spans="2:7">
      <c r="C82" s="111" t="s">
        <v>249</v>
      </c>
    </row>
    <row r="83" spans="2:7">
      <c r="C83" s="113"/>
    </row>
    <row r="84" spans="2:7">
      <c r="C84" s="146" t="s">
        <v>250</v>
      </c>
    </row>
    <row r="85" spans="2:7">
      <c r="C85" s="391" t="s">
        <v>251</v>
      </c>
      <c r="D85" s="391"/>
      <c r="E85" s="392"/>
      <c r="F85" s="398">
        <f>G24</f>
        <v>0</v>
      </c>
      <c r="G85" s="398"/>
    </row>
    <row r="86" spans="2:7">
      <c r="C86" s="391" t="s">
        <v>252</v>
      </c>
      <c r="D86" s="391"/>
      <c r="E86" s="392"/>
      <c r="F86" s="398">
        <f>G31</f>
        <v>0</v>
      </c>
      <c r="G86" s="398"/>
    </row>
    <row r="87" spans="2:7">
      <c r="C87" s="391" t="s">
        <v>253</v>
      </c>
      <c r="D87" s="391"/>
      <c r="E87" s="392"/>
      <c r="F87" s="398">
        <f>G42</f>
        <v>0</v>
      </c>
      <c r="G87" s="398"/>
    </row>
    <row r="88" spans="2:7">
      <c r="C88" s="391" t="s">
        <v>254</v>
      </c>
      <c r="D88" s="391"/>
      <c r="E88" s="392"/>
      <c r="F88" s="393">
        <f>G46</f>
        <v>0</v>
      </c>
      <c r="G88" s="393"/>
    </row>
    <row r="89" spans="2:7">
      <c r="C89" s="391" t="s">
        <v>255</v>
      </c>
      <c r="D89" s="391"/>
      <c r="E89" s="392"/>
      <c r="F89" s="393">
        <f>G49</f>
        <v>0</v>
      </c>
      <c r="G89" s="393"/>
    </row>
    <row r="90" spans="2:7" ht="15.75" customHeight="1">
      <c r="C90" s="391" t="s">
        <v>256</v>
      </c>
      <c r="D90" s="391"/>
      <c r="E90" s="391"/>
      <c r="F90" s="394">
        <f>G79</f>
        <v>0</v>
      </c>
      <c r="G90" s="395"/>
    </row>
    <row r="91" spans="2:7" ht="16.5" thickBot="1">
      <c r="C91" s="396" t="s">
        <v>257</v>
      </c>
      <c r="D91" s="396"/>
      <c r="E91" s="396"/>
      <c r="F91" s="397">
        <f>SUM(F85:G90)</f>
        <v>0</v>
      </c>
      <c r="G91" s="397"/>
    </row>
    <row r="92" spans="2:7">
      <c r="C92" s="163"/>
      <c r="D92" s="137"/>
      <c r="E92" s="164"/>
      <c r="F92" s="137"/>
      <c r="G92" s="137"/>
    </row>
    <row r="93" spans="2:7" ht="17.25" customHeight="1">
      <c r="C93" s="163"/>
      <c r="D93" s="137"/>
      <c r="E93" s="164"/>
      <c r="F93" s="137"/>
      <c r="G93" s="137"/>
    </row>
    <row r="95" spans="2:7">
      <c r="B95" s="144"/>
      <c r="C95" s="113"/>
      <c r="F95" s="137"/>
      <c r="G95" s="137"/>
    </row>
    <row r="96" spans="2:7">
      <c r="B96" s="144"/>
      <c r="C96" s="113"/>
      <c r="F96" s="137"/>
      <c r="G96" s="137"/>
    </row>
    <row r="97" spans="2:7" ht="22.5">
      <c r="B97" s="144"/>
      <c r="C97" s="165"/>
      <c r="F97" s="137"/>
      <c r="G97" s="137"/>
    </row>
    <row r="98" spans="2:7">
      <c r="B98" s="144"/>
      <c r="C98" s="113"/>
      <c r="F98" s="137"/>
      <c r="G98" s="137"/>
    </row>
    <row r="99" spans="2:7">
      <c r="B99" s="144"/>
      <c r="C99" s="113"/>
      <c r="F99" s="137"/>
      <c r="G99" s="137"/>
    </row>
    <row r="100" spans="2:7">
      <c r="B100" s="144"/>
      <c r="C100" s="113"/>
      <c r="F100" s="137"/>
      <c r="G100" s="137"/>
    </row>
    <row r="101" spans="2:7">
      <c r="B101" s="144"/>
      <c r="C101" s="113"/>
      <c r="F101" s="137"/>
      <c r="G101" s="137"/>
    </row>
    <row r="102" spans="2:7">
      <c r="B102" s="144"/>
      <c r="C102" s="113"/>
      <c r="F102" s="137"/>
      <c r="G102" s="137"/>
    </row>
    <row r="103" spans="2:7">
      <c r="B103" s="144"/>
      <c r="C103" s="113"/>
      <c r="F103" s="137"/>
      <c r="G103" s="137"/>
    </row>
    <row r="104" spans="2:7">
      <c r="B104" s="144"/>
      <c r="C104" s="113"/>
      <c r="F104" s="137"/>
      <c r="G104" s="137"/>
    </row>
    <row r="105" spans="2:7">
      <c r="B105" s="144"/>
      <c r="C105" s="113"/>
      <c r="F105" s="137"/>
      <c r="G105" s="137"/>
    </row>
    <row r="106" spans="2:7">
      <c r="B106" s="144"/>
      <c r="C106" s="113"/>
      <c r="F106" s="137"/>
      <c r="G106" s="137"/>
    </row>
    <row r="107" spans="2:7">
      <c r="B107" s="144"/>
      <c r="C107" s="113"/>
      <c r="F107" s="137"/>
      <c r="G107" s="137"/>
    </row>
    <row r="108" spans="2:7">
      <c r="B108" s="144"/>
      <c r="C108" s="113"/>
      <c r="F108" s="137"/>
      <c r="G108" s="137"/>
    </row>
    <row r="109" spans="2:7">
      <c r="B109" s="144"/>
      <c r="C109" s="113"/>
      <c r="F109" s="137"/>
      <c r="G109" s="137"/>
    </row>
    <row r="110" spans="2:7">
      <c r="B110" s="144"/>
      <c r="C110" s="113"/>
      <c r="F110" s="137"/>
      <c r="G110" s="137"/>
    </row>
    <row r="111" spans="2:7">
      <c r="B111" s="144"/>
      <c r="C111" s="113"/>
      <c r="F111" s="137"/>
      <c r="G111" s="137"/>
    </row>
    <row r="112" spans="2:7">
      <c r="B112" s="144"/>
      <c r="C112" s="113"/>
      <c r="F112" s="137"/>
      <c r="G112" s="137"/>
    </row>
    <row r="113" spans="2:7">
      <c r="B113" s="144"/>
      <c r="C113" s="113"/>
      <c r="F113" s="137"/>
      <c r="G113" s="137"/>
    </row>
    <row r="114" spans="2:7">
      <c r="B114" s="144"/>
      <c r="C114" s="113"/>
      <c r="F114" s="137"/>
      <c r="G114" s="137"/>
    </row>
    <row r="115" spans="2:7">
      <c r="B115" s="144"/>
      <c r="C115" s="113"/>
      <c r="F115" s="137"/>
      <c r="G115" s="137"/>
    </row>
    <row r="116" spans="2:7">
      <c r="B116" s="144"/>
      <c r="C116" s="113"/>
      <c r="F116" s="137"/>
      <c r="G116" s="137"/>
    </row>
    <row r="117" spans="2:7">
      <c r="B117" s="144"/>
      <c r="C117" s="113"/>
      <c r="F117" s="137"/>
      <c r="G117" s="137"/>
    </row>
    <row r="118" spans="2:7">
      <c r="B118" s="144"/>
      <c r="C118" s="113"/>
      <c r="F118" s="137"/>
      <c r="G118" s="137"/>
    </row>
    <row r="119" spans="2:7">
      <c r="B119" s="144"/>
      <c r="C119" s="113"/>
      <c r="F119" s="137"/>
      <c r="G119" s="137"/>
    </row>
    <row r="120" spans="2:7">
      <c r="B120" s="144"/>
      <c r="C120" s="113"/>
      <c r="F120" s="137"/>
      <c r="G120" s="137"/>
    </row>
    <row r="121" spans="2:7">
      <c r="B121" s="144"/>
      <c r="C121" s="113"/>
      <c r="F121" s="137"/>
      <c r="G121" s="137"/>
    </row>
    <row r="122" spans="2:7">
      <c r="B122" s="144"/>
      <c r="C122" s="113"/>
      <c r="F122" s="137"/>
      <c r="G122" s="137"/>
    </row>
    <row r="123" spans="2:7">
      <c r="B123" s="144"/>
      <c r="C123" s="113"/>
      <c r="F123" s="137"/>
      <c r="G123" s="137"/>
    </row>
    <row r="124" spans="2:7">
      <c r="B124" s="144"/>
      <c r="C124" s="113"/>
      <c r="F124" s="137"/>
      <c r="G124" s="137"/>
    </row>
    <row r="125" spans="2:7">
      <c r="B125" s="144"/>
      <c r="C125" s="113"/>
      <c r="F125" s="137"/>
      <c r="G125" s="137"/>
    </row>
    <row r="126" spans="2:7">
      <c r="B126" s="144"/>
      <c r="C126" s="113"/>
      <c r="F126" s="137"/>
      <c r="G126" s="137"/>
    </row>
    <row r="127" spans="2:7">
      <c r="B127" s="144"/>
      <c r="C127" s="113"/>
      <c r="F127" s="137"/>
      <c r="G127" s="137"/>
    </row>
    <row r="128" spans="2:7">
      <c r="B128" s="144"/>
      <c r="C128" s="113"/>
      <c r="F128" s="137"/>
      <c r="G128" s="137"/>
    </row>
    <row r="129" spans="2:7">
      <c r="B129" s="144"/>
      <c r="C129" s="113"/>
      <c r="F129" s="137"/>
      <c r="G129" s="137"/>
    </row>
    <row r="130" spans="2:7">
      <c r="B130" s="144"/>
      <c r="C130" s="113"/>
      <c r="F130" s="137"/>
      <c r="G130" s="137"/>
    </row>
    <row r="131" spans="2:7">
      <c r="B131" s="144"/>
      <c r="C131" s="113"/>
      <c r="F131" s="137"/>
      <c r="G131" s="137"/>
    </row>
    <row r="132" spans="2:7">
      <c r="B132" s="144"/>
      <c r="C132" s="113"/>
      <c r="F132" s="137"/>
      <c r="G132" s="137"/>
    </row>
    <row r="202" spans="2:2">
      <c r="B202" s="138"/>
    </row>
    <row r="203" spans="2:2">
      <c r="B203" s="138"/>
    </row>
  </sheetData>
  <sheetProtection selectLockedCells="1" selectUnlockedCells="1"/>
  <mergeCells count="24">
    <mergeCell ref="F85:G85"/>
    <mergeCell ref="B1:G1"/>
    <mergeCell ref="B2:G2"/>
    <mergeCell ref="B3:G3"/>
    <mergeCell ref="E5:E6"/>
    <mergeCell ref="C51:C53"/>
    <mergeCell ref="C56:C57"/>
    <mergeCell ref="C58:C61"/>
    <mergeCell ref="C65:C68"/>
    <mergeCell ref="C71:C74"/>
    <mergeCell ref="C77:C78"/>
    <mergeCell ref="C85:E85"/>
    <mergeCell ref="C86:E86"/>
    <mergeCell ref="F86:G86"/>
    <mergeCell ref="C87:E87"/>
    <mergeCell ref="F87:G87"/>
    <mergeCell ref="C88:E88"/>
    <mergeCell ref="F88:G88"/>
    <mergeCell ref="C89:E89"/>
    <mergeCell ref="F89:G89"/>
    <mergeCell ref="C90:E90"/>
    <mergeCell ref="F90:G90"/>
    <mergeCell ref="C91:E91"/>
    <mergeCell ref="F91:G91"/>
  </mergeCells>
  <printOptions horizontalCentered="1"/>
  <pageMargins left="0" right="3.937007874015748E-2" top="0.43307086614173229" bottom="0.19685039370078741" header="0.11811023622047245" footer="0.51181102362204722"/>
  <pageSetup paperSize="9" scale="87" orientation="portrait" useFirstPageNumber="1" r:id="rId1"/>
  <headerFooter scaleWithDoc="0">
    <oddHeader xml:space="preserve">&amp;C&amp;"Times New Roman,Regular"&amp;9 Хармонија пројект                                                                                                                                                                              &amp;P од &amp;N
&amp;12   </oddHeader>
  </headerFooter>
  <rowBreaks count="2" manualBreakCount="2">
    <brk id="34" min="1" max="6" man="1"/>
    <brk id="79" min="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7"/>
  <sheetViews>
    <sheetView view="pageBreakPreview" zoomScaleNormal="100" zoomScaleSheetLayoutView="100" workbookViewId="0">
      <selection activeCell="H3" sqref="H3"/>
    </sheetView>
  </sheetViews>
  <sheetFormatPr defaultColWidth="9.140625" defaultRowHeight="12.75"/>
  <cols>
    <col min="1" max="1" width="5" style="362" bestFit="1" customWidth="1"/>
    <col min="2" max="2" width="48.42578125" style="10" customWidth="1"/>
    <col min="3" max="3" width="5.140625" style="16" bestFit="1" customWidth="1"/>
    <col min="4" max="4" width="8.85546875" style="14" customWidth="1"/>
    <col min="5" max="5" width="1.42578125" style="14" customWidth="1"/>
    <col min="6" max="6" width="14.7109375" style="14" customWidth="1"/>
    <col min="7" max="7" width="2.5703125" style="14" customWidth="1"/>
    <col min="8" max="8" width="14.7109375" style="14" customWidth="1"/>
    <col min="9" max="9" width="5.85546875" style="12" customWidth="1"/>
    <col min="10" max="16384" width="9.140625" style="11"/>
  </cols>
  <sheetData>
    <row r="1" spans="1:9">
      <c r="B1" s="10" t="s">
        <v>558</v>
      </c>
      <c r="I1" s="48"/>
    </row>
    <row r="2" spans="1:9" ht="41.25" customHeight="1">
      <c r="A2" s="390" t="s">
        <v>132</v>
      </c>
      <c r="B2" s="390"/>
      <c r="C2" s="390"/>
      <c r="D2" s="390"/>
      <c r="E2" s="390"/>
      <c r="F2" s="390"/>
      <c r="G2" s="390"/>
      <c r="H2" s="390"/>
    </row>
    <row r="3" spans="1:9" ht="46.5" customHeight="1"/>
    <row r="4" spans="1:9" customFormat="1" ht="14.25">
      <c r="A4" s="375" t="s">
        <v>11</v>
      </c>
      <c r="B4" s="356" t="s">
        <v>31</v>
      </c>
      <c r="C4" s="356"/>
      <c r="D4" s="356"/>
      <c r="E4" s="356"/>
      <c r="F4" s="356"/>
      <c r="G4" s="356"/>
      <c r="H4" s="357"/>
    </row>
    <row r="6" spans="1:9" s="54" customFormat="1" ht="89.25">
      <c r="A6" s="371">
        <v>1</v>
      </c>
      <c r="B6" s="49" t="s">
        <v>128</v>
      </c>
      <c r="C6" s="50" t="s">
        <v>14</v>
      </c>
      <c r="D6" s="51">
        <v>10.72</v>
      </c>
      <c r="E6" s="52" t="s">
        <v>1</v>
      </c>
      <c r="F6" s="51"/>
      <c r="G6" s="52" t="s">
        <v>2</v>
      </c>
      <c r="H6" s="51">
        <f>+D6*F6</f>
        <v>0</v>
      </c>
      <c r="I6" s="53"/>
    </row>
    <row r="7" spans="1:9" s="54" customFormat="1">
      <c r="A7" s="371"/>
      <c r="B7" s="49"/>
      <c r="C7" s="50"/>
      <c r="D7" s="51"/>
      <c r="E7" s="51"/>
      <c r="F7" s="51"/>
      <c r="G7" s="51"/>
      <c r="H7" s="51"/>
      <c r="I7" s="53"/>
    </row>
    <row r="8" spans="1:9" s="54" customFormat="1" ht="25.5">
      <c r="A8" s="371">
        <v>2</v>
      </c>
      <c r="B8" s="49" t="s">
        <v>32</v>
      </c>
      <c r="C8" s="50" t="s">
        <v>14</v>
      </c>
      <c r="D8" s="51">
        <v>10.72</v>
      </c>
      <c r="E8" s="52" t="s">
        <v>1</v>
      </c>
      <c r="F8" s="51"/>
      <c r="G8" s="52" t="s">
        <v>2</v>
      </c>
      <c r="H8" s="51">
        <f>+D8*F8</f>
        <v>0</v>
      </c>
      <c r="I8" s="53"/>
    </row>
    <row r="10" spans="1:9" customFormat="1" ht="14.25">
      <c r="A10" s="375" t="s">
        <v>12</v>
      </c>
      <c r="B10" s="356" t="s">
        <v>124</v>
      </c>
      <c r="C10" s="356"/>
      <c r="D10" s="356"/>
      <c r="E10" s="356"/>
      <c r="F10" s="356"/>
      <c r="G10" s="356"/>
      <c r="H10" s="357"/>
    </row>
    <row r="12" spans="1:9" s="54" customFormat="1" ht="63.75">
      <c r="A12" s="371">
        <v>1</v>
      </c>
      <c r="B12" s="49" t="s">
        <v>126</v>
      </c>
      <c r="C12" s="50" t="s">
        <v>15</v>
      </c>
      <c r="D12" s="51">
        <v>116.56</v>
      </c>
      <c r="E12" s="52" t="s">
        <v>1</v>
      </c>
      <c r="F12" s="51"/>
      <c r="G12" s="52" t="s">
        <v>2</v>
      </c>
      <c r="H12" s="51">
        <f>+D12*F12</f>
        <v>0</v>
      </c>
      <c r="I12" s="53"/>
    </row>
    <row r="13" spans="1:9" s="54" customFormat="1">
      <c r="A13" s="371"/>
      <c r="B13" s="49"/>
      <c r="C13" s="50"/>
      <c r="D13" s="51"/>
      <c r="E13" s="51"/>
      <c r="F13" s="51"/>
      <c r="G13" s="51"/>
      <c r="H13" s="51"/>
      <c r="I13" s="53"/>
    </row>
    <row r="14" spans="1:9" s="54" customFormat="1" ht="38.25">
      <c r="A14" s="371">
        <v>2</v>
      </c>
      <c r="B14" s="49" t="s">
        <v>125</v>
      </c>
      <c r="C14" s="50" t="s">
        <v>15</v>
      </c>
      <c r="D14" s="51">
        <v>116.56</v>
      </c>
      <c r="E14" s="52" t="s">
        <v>1</v>
      </c>
      <c r="F14" s="51"/>
      <c r="G14" s="52" t="s">
        <v>2</v>
      </c>
      <c r="H14" s="51">
        <f>+D14*F14</f>
        <v>0</v>
      </c>
      <c r="I14" s="53"/>
    </row>
    <row r="15" spans="1:9" s="54" customFormat="1">
      <c r="A15" s="371"/>
      <c r="B15" s="49"/>
      <c r="C15" s="50"/>
      <c r="D15" s="51"/>
      <c r="E15" s="51"/>
      <c r="F15" s="51"/>
      <c r="G15" s="51"/>
      <c r="H15" s="51"/>
      <c r="I15" s="53"/>
    </row>
    <row r="16" spans="1:9" s="54" customFormat="1" ht="51">
      <c r="A16" s="371">
        <v>3</v>
      </c>
      <c r="B16" s="49" t="s">
        <v>123</v>
      </c>
      <c r="C16" s="50" t="s">
        <v>15</v>
      </c>
      <c r="D16" s="51">
        <v>26.8</v>
      </c>
      <c r="E16" s="52" t="s">
        <v>1</v>
      </c>
      <c r="F16" s="51"/>
      <c r="G16" s="52" t="s">
        <v>2</v>
      </c>
      <c r="H16" s="51">
        <f>+D16*F16</f>
        <v>0</v>
      </c>
      <c r="I16" s="53"/>
    </row>
    <row r="17" spans="1:9" s="54" customFormat="1">
      <c r="A17" s="371"/>
      <c r="B17" s="49"/>
      <c r="C17" s="50"/>
      <c r="D17" s="51"/>
      <c r="E17" s="51"/>
      <c r="F17" s="51"/>
      <c r="G17" s="51"/>
      <c r="H17" s="51"/>
      <c r="I17" s="53"/>
    </row>
    <row r="18" spans="1:9" s="54" customFormat="1" ht="63.75">
      <c r="A18" s="371">
        <v>4</v>
      </c>
      <c r="B18" s="49" t="s">
        <v>127</v>
      </c>
      <c r="C18" s="50" t="s">
        <v>15</v>
      </c>
      <c r="D18" s="51">
        <v>31</v>
      </c>
      <c r="E18" s="52" t="s">
        <v>1</v>
      </c>
      <c r="F18" s="51"/>
      <c r="G18" s="52" t="s">
        <v>2</v>
      </c>
      <c r="H18" s="51">
        <f>+D18*F18</f>
        <v>0</v>
      </c>
      <c r="I18" s="53"/>
    </row>
    <row r="19" spans="1:9" s="54" customFormat="1">
      <c r="A19" s="371"/>
      <c r="B19" s="49"/>
      <c r="C19" s="50"/>
      <c r="D19" s="51"/>
      <c r="E19" s="51"/>
      <c r="F19" s="51"/>
      <c r="G19" s="51"/>
      <c r="H19" s="51"/>
      <c r="I19" s="53"/>
    </row>
    <row r="20" spans="1:9" s="54" customFormat="1" ht="51">
      <c r="A20" s="371">
        <v>5</v>
      </c>
      <c r="B20" s="49" t="s">
        <v>130</v>
      </c>
      <c r="C20" s="50" t="s">
        <v>15</v>
      </c>
      <c r="D20" s="51">
        <v>31</v>
      </c>
      <c r="E20" s="52" t="s">
        <v>1</v>
      </c>
      <c r="F20" s="51"/>
      <c r="G20" s="52" t="s">
        <v>2</v>
      </c>
      <c r="H20" s="51">
        <f>+D20*F20</f>
        <v>0</v>
      </c>
      <c r="I20" s="53"/>
    </row>
    <row r="21" spans="1:9" s="54" customFormat="1">
      <c r="A21" s="371"/>
      <c r="B21" s="49"/>
      <c r="C21" s="50"/>
      <c r="D21" s="51"/>
      <c r="E21" s="51"/>
      <c r="F21" s="51"/>
      <c r="G21" s="51"/>
      <c r="H21" s="51"/>
      <c r="I21" s="53"/>
    </row>
    <row r="22" spans="1:9" s="54" customFormat="1" ht="51">
      <c r="A22" s="371">
        <v>6</v>
      </c>
      <c r="B22" s="49" t="s">
        <v>131</v>
      </c>
      <c r="C22" s="50" t="s">
        <v>15</v>
      </c>
      <c r="D22" s="51">
        <v>31</v>
      </c>
      <c r="E22" s="52" t="s">
        <v>1</v>
      </c>
      <c r="F22" s="51"/>
      <c r="G22" s="52" t="s">
        <v>2</v>
      </c>
      <c r="H22" s="51">
        <f>+D22*F22</f>
        <v>0</v>
      </c>
      <c r="I22" s="53"/>
    </row>
    <row r="23" spans="1:9" s="54" customFormat="1">
      <c r="A23" s="371"/>
      <c r="B23" s="49"/>
      <c r="C23" s="50"/>
      <c r="D23" s="51"/>
      <c r="E23" s="51"/>
      <c r="F23" s="51"/>
      <c r="G23" s="51"/>
      <c r="H23" s="51"/>
      <c r="I23" s="53"/>
    </row>
    <row r="24" spans="1:9" s="54" customFormat="1" ht="178.5">
      <c r="A24" s="371">
        <v>7</v>
      </c>
      <c r="B24" s="49" t="s">
        <v>34</v>
      </c>
      <c r="C24" s="50" t="s">
        <v>15</v>
      </c>
      <c r="D24" s="51">
        <f>+D18</f>
        <v>31</v>
      </c>
      <c r="E24" s="52" t="s">
        <v>1</v>
      </c>
      <c r="F24" s="51"/>
      <c r="G24" s="52" t="s">
        <v>2</v>
      </c>
      <c r="H24" s="51">
        <f>+D24*F24</f>
        <v>0</v>
      </c>
      <c r="I24" s="53"/>
    </row>
    <row r="26" spans="1:9" customFormat="1" ht="14.25">
      <c r="A26" s="375" t="s">
        <v>9</v>
      </c>
      <c r="B26" s="356" t="s">
        <v>35</v>
      </c>
      <c r="C26" s="356"/>
      <c r="D26" s="356"/>
      <c r="E26" s="356"/>
      <c r="F26" s="356"/>
      <c r="G26" s="356"/>
      <c r="H26" s="357"/>
    </row>
    <row r="28" spans="1:9" s="54" customFormat="1">
      <c r="A28" s="371"/>
      <c r="B28" s="49"/>
      <c r="C28" s="50"/>
      <c r="D28" s="51"/>
      <c r="E28" s="51"/>
      <c r="F28" s="51"/>
      <c r="G28" s="51"/>
      <c r="H28" s="51"/>
      <c r="I28" s="53"/>
    </row>
    <row r="29" spans="1:9" s="54" customFormat="1" ht="38.25">
      <c r="A29" s="371">
        <v>1</v>
      </c>
      <c r="B29" s="49" t="s">
        <v>36</v>
      </c>
      <c r="C29" s="50"/>
      <c r="D29" s="51"/>
      <c r="E29" s="52"/>
      <c r="F29" s="51"/>
      <c r="G29" s="52"/>
      <c r="H29" s="51"/>
      <c r="I29" s="53"/>
    </row>
    <row r="30" spans="1:9" s="54" customFormat="1">
      <c r="A30" s="371"/>
      <c r="B30" s="49" t="s">
        <v>37</v>
      </c>
      <c r="C30" s="50" t="s">
        <v>0</v>
      </c>
      <c r="D30" s="51">
        <v>1</v>
      </c>
      <c r="E30" s="52" t="s">
        <v>1</v>
      </c>
      <c r="F30" s="51"/>
      <c r="G30" s="52" t="s">
        <v>2</v>
      </c>
      <c r="H30" s="51">
        <f t="shared" ref="H30:H31" si="0">+D30*F30</f>
        <v>0</v>
      </c>
      <c r="I30" s="53"/>
    </row>
    <row r="31" spans="1:9" s="54" customFormat="1">
      <c r="A31" s="371"/>
      <c r="B31" s="49" t="s">
        <v>38</v>
      </c>
      <c r="C31" s="50" t="s">
        <v>0</v>
      </c>
      <c r="D31" s="51">
        <v>2</v>
      </c>
      <c r="E31" s="52" t="s">
        <v>1</v>
      </c>
      <c r="F31" s="51"/>
      <c r="G31" s="52" t="s">
        <v>2</v>
      </c>
      <c r="H31" s="51">
        <f t="shared" si="0"/>
        <v>0</v>
      </c>
      <c r="I31" s="53"/>
    </row>
    <row r="32" spans="1:9" s="54" customFormat="1">
      <c r="A32" s="371"/>
      <c r="B32" s="49"/>
      <c r="C32" s="50"/>
      <c r="D32" s="51"/>
      <c r="E32" s="51"/>
      <c r="F32" s="51"/>
      <c r="G32" s="51"/>
      <c r="H32" s="51"/>
      <c r="I32" s="53"/>
    </row>
    <row r="33" spans="1:9" s="54" customFormat="1" ht="25.5">
      <c r="A33" s="371">
        <v>2</v>
      </c>
      <c r="B33" s="49" t="s">
        <v>129</v>
      </c>
      <c r="C33" s="50" t="s">
        <v>0</v>
      </c>
      <c r="D33" s="51">
        <v>1</v>
      </c>
      <c r="E33" s="52" t="s">
        <v>1</v>
      </c>
      <c r="F33" s="51"/>
      <c r="G33" s="52" t="s">
        <v>2</v>
      </c>
      <c r="H33" s="51">
        <f>+D33*F33</f>
        <v>0</v>
      </c>
      <c r="I33" s="53"/>
    </row>
    <row r="34" spans="1:9" s="54" customFormat="1">
      <c r="A34" s="371"/>
      <c r="B34" s="49"/>
      <c r="C34" s="50"/>
      <c r="D34" s="51"/>
      <c r="E34" s="51"/>
      <c r="F34" s="51"/>
      <c r="G34" s="51"/>
      <c r="H34" s="51"/>
      <c r="I34" s="53"/>
    </row>
    <row r="35" spans="1:9" s="4" customFormat="1" ht="11.25" customHeight="1">
      <c r="A35" s="372"/>
      <c r="B35" s="3"/>
      <c r="C35" s="18"/>
      <c r="D35" s="30"/>
      <c r="E35" s="14"/>
      <c r="F35" s="14"/>
      <c r="G35" s="14"/>
      <c r="H35" s="14"/>
      <c r="I35" s="13"/>
    </row>
    <row r="36" spans="1:9" s="9" customFormat="1" ht="15" customHeight="1">
      <c r="A36" s="362"/>
      <c r="B36" s="21" t="s">
        <v>39</v>
      </c>
      <c r="C36" s="16"/>
      <c r="D36" s="14"/>
      <c r="E36" s="14"/>
      <c r="F36" s="14"/>
      <c r="G36" s="14"/>
      <c r="H36" s="14"/>
      <c r="I36" s="12"/>
    </row>
    <row r="37" spans="1:9" s="9" customFormat="1" ht="15" customHeight="1">
      <c r="A37" s="362"/>
      <c r="B37" s="22"/>
      <c r="C37" s="16"/>
      <c r="D37" s="14"/>
      <c r="E37" s="14"/>
      <c r="F37" s="14"/>
      <c r="G37" s="14"/>
      <c r="H37" s="14"/>
      <c r="I37" s="12"/>
    </row>
    <row r="38" spans="1:9" s="9" customFormat="1" ht="15" customHeight="1">
      <c r="A38" s="362"/>
      <c r="B38" s="23" t="s">
        <v>40</v>
      </c>
      <c r="C38" s="24"/>
      <c r="D38" s="25"/>
      <c r="E38" s="25"/>
      <c r="F38" s="25"/>
      <c r="G38" s="25"/>
      <c r="H38" s="25">
        <f>+SUM(H6:H36)</f>
        <v>0</v>
      </c>
      <c r="I38" s="12"/>
    </row>
    <row r="39" spans="1:9" s="9" customFormat="1" ht="15" customHeight="1">
      <c r="A39" s="362"/>
      <c r="B39" s="22"/>
      <c r="C39" s="16"/>
      <c r="D39" s="14"/>
      <c r="E39" s="14"/>
      <c r="F39" s="14"/>
      <c r="G39" s="14"/>
      <c r="H39" s="14"/>
      <c r="I39" s="12"/>
    </row>
    <row r="40" spans="1:9" s="9" customFormat="1">
      <c r="A40" s="17"/>
      <c r="B40" s="26" t="s">
        <v>41</v>
      </c>
      <c r="C40" s="16"/>
      <c r="D40" s="14"/>
      <c r="E40" s="14"/>
      <c r="F40" s="14"/>
      <c r="G40" s="14"/>
      <c r="H40" s="14">
        <f>H38</f>
        <v>0</v>
      </c>
      <c r="I40" s="12"/>
    </row>
    <row r="43" spans="1:9" s="9" customFormat="1">
      <c r="A43" s="373"/>
      <c r="B43" s="1"/>
      <c r="C43" s="16"/>
      <c r="D43" s="14"/>
      <c r="E43" s="14"/>
      <c r="F43" s="14"/>
      <c r="G43" s="14"/>
      <c r="H43" s="14"/>
      <c r="I43" s="41"/>
    </row>
    <row r="44" spans="1:9" s="9" customFormat="1">
      <c r="A44" s="17"/>
      <c r="B44" s="1"/>
      <c r="C44" s="28"/>
      <c r="D44" s="14"/>
      <c r="E44" s="14"/>
      <c r="F44" s="14"/>
      <c r="G44" s="14"/>
      <c r="H44" s="14"/>
      <c r="I44" s="12"/>
    </row>
    <row r="45" spans="1:9" s="9" customFormat="1">
      <c r="A45" s="17"/>
      <c r="B45" s="1"/>
      <c r="C45" s="28"/>
      <c r="D45" s="14"/>
      <c r="E45" s="14"/>
      <c r="F45" s="14"/>
      <c r="G45" s="14"/>
      <c r="H45" s="14"/>
      <c r="I45" s="12"/>
    </row>
    <row r="46" spans="1:9" s="9" customFormat="1">
      <c r="A46" s="17"/>
      <c r="B46" s="1"/>
      <c r="C46" s="16"/>
      <c r="D46" s="14"/>
      <c r="E46" s="14"/>
      <c r="F46" s="14"/>
      <c r="G46" s="14"/>
      <c r="H46" s="14"/>
      <c r="I46" s="12"/>
    </row>
    <row r="47" spans="1:9" s="9" customFormat="1">
      <c r="A47" s="17"/>
      <c r="B47" s="1"/>
      <c r="C47" s="16"/>
      <c r="D47" s="14"/>
      <c r="E47" s="14"/>
      <c r="F47" s="14"/>
      <c r="G47" s="14"/>
      <c r="H47" s="14"/>
      <c r="I47" s="12"/>
    </row>
    <row r="48" spans="1:9" s="9" customFormat="1">
      <c r="A48" s="362"/>
      <c r="B48" s="8"/>
      <c r="C48" s="16"/>
      <c r="D48" s="14"/>
      <c r="E48" s="14"/>
      <c r="F48" s="14"/>
      <c r="G48" s="14"/>
      <c r="H48" s="14"/>
      <c r="I48" s="12"/>
    </row>
    <row r="49" spans="1:9" s="9" customFormat="1">
      <c r="A49" s="362"/>
      <c r="B49" s="8"/>
      <c r="C49" s="16"/>
      <c r="D49" s="14"/>
      <c r="E49" s="14"/>
      <c r="F49" s="14"/>
      <c r="G49" s="14"/>
      <c r="H49" s="14"/>
      <c r="I49" s="12"/>
    </row>
    <row r="50" spans="1:9" s="9" customFormat="1">
      <c r="A50" s="362"/>
      <c r="B50" s="8"/>
      <c r="C50" s="16"/>
      <c r="D50" s="14"/>
      <c r="E50" s="14"/>
      <c r="F50" s="14"/>
      <c r="G50" s="14"/>
      <c r="H50" s="14"/>
      <c r="I50" s="12"/>
    </row>
    <row r="51" spans="1:9" s="9" customFormat="1">
      <c r="A51" s="362"/>
      <c r="B51" s="8"/>
      <c r="C51" s="16"/>
      <c r="D51" s="14"/>
      <c r="E51" s="14"/>
      <c r="F51" s="14"/>
      <c r="G51" s="14"/>
      <c r="H51" s="14"/>
      <c r="I51" s="12"/>
    </row>
    <row r="52" spans="1:9" s="9" customFormat="1">
      <c r="A52" s="362"/>
      <c r="B52" s="8"/>
      <c r="C52" s="16"/>
      <c r="D52" s="14"/>
      <c r="E52" s="14"/>
      <c r="F52" s="14"/>
      <c r="G52" s="14"/>
      <c r="H52" s="14"/>
      <c r="I52" s="12"/>
    </row>
    <row r="53" spans="1:9" s="9" customFormat="1">
      <c r="A53" s="362"/>
      <c r="B53" s="8"/>
      <c r="C53" s="16"/>
      <c r="D53" s="14"/>
      <c r="E53" s="14"/>
      <c r="F53" s="14"/>
      <c r="G53" s="14"/>
      <c r="H53" s="14"/>
      <c r="I53" s="12"/>
    </row>
    <row r="54" spans="1:9" s="9" customFormat="1">
      <c r="A54" s="362"/>
      <c r="B54" s="8"/>
      <c r="C54" s="16"/>
      <c r="D54" s="14"/>
      <c r="E54" s="14"/>
      <c r="F54" s="14"/>
      <c r="G54" s="14"/>
      <c r="H54" s="14"/>
      <c r="I54" s="12"/>
    </row>
    <row r="55" spans="1:9" s="9" customFormat="1">
      <c r="A55" s="362"/>
      <c r="B55" s="8"/>
      <c r="C55" s="16"/>
      <c r="D55" s="14"/>
      <c r="E55" s="14"/>
      <c r="F55" s="14"/>
      <c r="G55" s="14"/>
      <c r="H55" s="14"/>
      <c r="I55" s="12"/>
    </row>
    <row r="56" spans="1:9" s="9" customFormat="1">
      <c r="A56" s="362"/>
      <c r="B56" s="8"/>
      <c r="C56" s="16"/>
      <c r="D56" s="14"/>
      <c r="E56" s="14"/>
      <c r="F56" s="14"/>
      <c r="G56" s="14"/>
      <c r="H56" s="14"/>
      <c r="I56" s="12"/>
    </row>
    <row r="57" spans="1:9" s="9" customFormat="1">
      <c r="A57" s="362"/>
      <c r="B57" s="8"/>
      <c r="C57" s="16"/>
      <c r="D57" s="14"/>
      <c r="E57" s="14"/>
      <c r="F57" s="14"/>
      <c r="G57" s="14"/>
      <c r="H57" s="14"/>
      <c r="I57" s="12"/>
    </row>
    <row r="58" spans="1:9" s="9" customFormat="1">
      <c r="A58" s="362"/>
      <c r="B58" s="8"/>
      <c r="C58" s="16"/>
      <c r="D58" s="14"/>
      <c r="E58" s="14"/>
      <c r="F58" s="14"/>
      <c r="G58" s="14"/>
      <c r="H58" s="14"/>
      <c r="I58" s="12"/>
    </row>
    <row r="59" spans="1:9" s="9" customFormat="1">
      <c r="A59" s="362"/>
      <c r="B59" s="8"/>
      <c r="C59" s="16"/>
      <c r="D59" s="14"/>
      <c r="E59" s="14"/>
      <c r="F59" s="14"/>
      <c r="G59" s="14"/>
      <c r="H59" s="14"/>
      <c r="I59" s="12"/>
    </row>
    <row r="60" spans="1:9" s="9" customFormat="1">
      <c r="A60" s="362"/>
      <c r="B60" s="8"/>
      <c r="C60" s="16"/>
      <c r="D60" s="14"/>
      <c r="E60" s="14"/>
      <c r="F60" s="14"/>
      <c r="G60" s="14"/>
      <c r="H60" s="14"/>
      <c r="I60" s="12"/>
    </row>
    <row r="61" spans="1:9" s="9" customFormat="1">
      <c r="A61" s="362"/>
      <c r="B61" s="8"/>
      <c r="C61" s="16"/>
      <c r="D61" s="14"/>
      <c r="E61" s="14"/>
      <c r="F61" s="14"/>
      <c r="G61" s="14"/>
      <c r="H61" s="14"/>
      <c r="I61" s="12"/>
    </row>
    <row r="62" spans="1:9" s="9" customFormat="1">
      <c r="A62" s="362"/>
      <c r="B62" s="8"/>
      <c r="C62" s="16"/>
      <c r="D62" s="14"/>
      <c r="E62" s="14"/>
      <c r="F62" s="14"/>
      <c r="G62" s="14"/>
      <c r="H62" s="14"/>
      <c r="I62" s="12"/>
    </row>
    <row r="63" spans="1:9" s="9" customFormat="1">
      <c r="A63" s="362"/>
      <c r="B63" s="8"/>
      <c r="C63" s="16"/>
      <c r="D63" s="14"/>
      <c r="E63" s="14"/>
      <c r="F63" s="14"/>
      <c r="G63" s="14"/>
      <c r="H63" s="14"/>
      <c r="I63" s="12"/>
    </row>
    <row r="64" spans="1:9" s="9" customFormat="1">
      <c r="A64" s="362"/>
      <c r="B64" s="8"/>
      <c r="C64" s="16"/>
      <c r="D64" s="14"/>
      <c r="E64" s="14"/>
      <c r="F64" s="14"/>
      <c r="G64" s="14"/>
      <c r="H64" s="14"/>
      <c r="I64" s="12"/>
    </row>
    <row r="65" spans="1:9" s="9" customFormat="1">
      <c r="A65" s="362"/>
      <c r="B65" s="8"/>
      <c r="C65" s="16"/>
      <c r="D65" s="14"/>
      <c r="E65" s="14"/>
      <c r="F65" s="14"/>
      <c r="G65" s="14"/>
      <c r="H65" s="14"/>
      <c r="I65" s="12"/>
    </row>
    <row r="66" spans="1:9" s="9" customFormat="1">
      <c r="A66" s="362"/>
      <c r="B66" s="8"/>
      <c r="C66" s="16"/>
      <c r="D66" s="14"/>
      <c r="E66" s="14"/>
      <c r="F66" s="14"/>
      <c r="G66" s="14"/>
      <c r="H66" s="14"/>
      <c r="I66" s="12"/>
    </row>
    <row r="67" spans="1:9" s="9" customFormat="1">
      <c r="A67" s="362"/>
      <c r="B67" s="8"/>
      <c r="C67" s="16"/>
      <c r="D67" s="14"/>
      <c r="E67" s="14"/>
      <c r="F67" s="14"/>
      <c r="G67" s="14"/>
      <c r="H67" s="14"/>
      <c r="I67" s="12"/>
    </row>
    <row r="68" spans="1:9" s="9" customFormat="1">
      <c r="A68" s="362"/>
      <c r="B68" s="8"/>
      <c r="C68" s="16"/>
      <c r="D68" s="14"/>
      <c r="E68" s="14"/>
      <c r="F68" s="14"/>
      <c r="G68" s="14"/>
      <c r="H68" s="14"/>
      <c r="I68" s="12"/>
    </row>
    <row r="69" spans="1:9" s="9" customFormat="1">
      <c r="A69" s="362"/>
      <c r="B69" s="8"/>
      <c r="C69" s="16"/>
      <c r="D69" s="14"/>
      <c r="E69" s="14"/>
      <c r="F69" s="14"/>
      <c r="G69" s="14"/>
      <c r="H69" s="14"/>
      <c r="I69" s="12"/>
    </row>
    <row r="70" spans="1:9" s="9" customFormat="1">
      <c r="A70" s="362"/>
      <c r="B70" s="8"/>
      <c r="C70" s="16"/>
      <c r="D70" s="14"/>
      <c r="E70" s="14"/>
      <c r="F70" s="14"/>
      <c r="G70" s="14"/>
      <c r="H70" s="14"/>
      <c r="I70" s="12"/>
    </row>
    <row r="71" spans="1:9" s="9" customFormat="1">
      <c r="A71" s="362"/>
      <c r="B71" s="8"/>
      <c r="C71" s="16"/>
      <c r="D71" s="14"/>
      <c r="E71" s="14"/>
      <c r="F71" s="14"/>
      <c r="G71" s="14"/>
      <c r="H71" s="14"/>
      <c r="I71" s="12"/>
    </row>
    <row r="72" spans="1:9" s="9" customFormat="1">
      <c r="A72" s="362"/>
      <c r="B72" s="8"/>
      <c r="C72" s="16"/>
      <c r="D72" s="14"/>
      <c r="E72" s="14"/>
      <c r="F72" s="14"/>
      <c r="G72" s="14"/>
      <c r="H72" s="14"/>
      <c r="I72" s="12"/>
    </row>
    <row r="73" spans="1:9" s="9" customFormat="1">
      <c r="A73" s="362"/>
      <c r="B73" s="8"/>
      <c r="C73" s="16"/>
      <c r="D73" s="14"/>
      <c r="E73" s="14"/>
      <c r="F73" s="14"/>
      <c r="G73" s="14"/>
      <c r="H73" s="14"/>
      <c r="I73" s="12"/>
    </row>
    <row r="74" spans="1:9" s="9" customFormat="1">
      <c r="A74" s="362"/>
      <c r="B74" s="8"/>
      <c r="C74" s="16"/>
      <c r="D74" s="14"/>
      <c r="E74" s="14"/>
      <c r="F74" s="14"/>
      <c r="G74" s="14"/>
      <c r="H74" s="14"/>
      <c r="I74" s="12"/>
    </row>
    <row r="75" spans="1:9" s="9" customFormat="1">
      <c r="A75" s="362"/>
      <c r="B75" s="8"/>
      <c r="C75" s="16"/>
      <c r="D75" s="14"/>
      <c r="E75" s="14"/>
      <c r="F75" s="14"/>
      <c r="G75" s="14"/>
      <c r="H75" s="14"/>
      <c r="I75" s="12"/>
    </row>
    <row r="76" spans="1:9" s="9" customFormat="1">
      <c r="A76" s="362"/>
      <c r="B76" s="8"/>
      <c r="C76" s="16"/>
      <c r="D76" s="14"/>
      <c r="E76" s="14"/>
      <c r="F76" s="14"/>
      <c r="G76" s="14"/>
      <c r="H76" s="14"/>
      <c r="I76" s="12"/>
    </row>
    <row r="77" spans="1:9" s="9" customFormat="1">
      <c r="A77" s="362"/>
      <c r="B77" s="8"/>
      <c r="C77" s="16"/>
      <c r="D77" s="14"/>
      <c r="E77" s="14"/>
      <c r="F77" s="14"/>
      <c r="G77" s="14"/>
      <c r="H77" s="14"/>
      <c r="I77" s="12"/>
    </row>
    <row r="78" spans="1:9" s="9" customFormat="1">
      <c r="A78" s="362"/>
      <c r="B78" s="8"/>
      <c r="C78" s="16"/>
      <c r="D78" s="14"/>
      <c r="E78" s="14"/>
      <c r="F78" s="14"/>
      <c r="G78" s="14"/>
      <c r="H78" s="14"/>
      <c r="I78" s="12"/>
    </row>
    <row r="79" spans="1:9" s="9" customFormat="1">
      <c r="A79" s="362"/>
      <c r="B79" s="8"/>
      <c r="C79" s="16"/>
      <c r="D79" s="14"/>
      <c r="E79" s="14"/>
      <c r="F79" s="14"/>
      <c r="G79" s="14"/>
      <c r="H79" s="14"/>
      <c r="I79" s="12"/>
    </row>
    <row r="80" spans="1:9" s="9" customFormat="1">
      <c r="A80" s="362"/>
      <c r="B80" s="8"/>
      <c r="C80" s="16"/>
      <c r="D80" s="14"/>
      <c r="E80" s="14"/>
      <c r="F80" s="14"/>
      <c r="G80" s="14"/>
      <c r="H80" s="14"/>
      <c r="I80" s="12"/>
    </row>
    <row r="81" spans="1:9" s="9" customFormat="1">
      <c r="A81" s="362"/>
      <c r="B81" s="8"/>
      <c r="C81" s="16"/>
      <c r="D81" s="14"/>
      <c r="E81" s="14"/>
      <c r="F81" s="14"/>
      <c r="G81" s="14"/>
      <c r="H81" s="14"/>
      <c r="I81" s="12"/>
    </row>
    <row r="82" spans="1:9" s="9" customFormat="1">
      <c r="A82" s="362"/>
      <c r="B82" s="8"/>
      <c r="C82" s="16"/>
      <c r="D82" s="14"/>
      <c r="E82" s="14"/>
      <c r="F82" s="14"/>
      <c r="G82" s="14"/>
      <c r="H82" s="14"/>
      <c r="I82" s="12"/>
    </row>
    <row r="83" spans="1:9" s="9" customFormat="1">
      <c r="A83" s="362"/>
      <c r="B83" s="8"/>
      <c r="C83" s="16"/>
      <c r="D83" s="14"/>
      <c r="E83" s="14"/>
      <c r="F83" s="14"/>
      <c r="G83" s="14"/>
      <c r="H83" s="14"/>
      <c r="I83" s="12"/>
    </row>
    <row r="84" spans="1:9" s="9" customFormat="1">
      <c r="A84" s="362"/>
      <c r="B84" s="8"/>
      <c r="C84" s="16"/>
      <c r="D84" s="14"/>
      <c r="E84" s="14"/>
      <c r="F84" s="14"/>
      <c r="G84" s="14"/>
      <c r="H84" s="14"/>
      <c r="I84" s="12"/>
    </row>
    <row r="85" spans="1:9" s="9" customFormat="1">
      <c r="A85" s="362"/>
      <c r="B85" s="8"/>
      <c r="C85" s="16"/>
      <c r="D85" s="14"/>
      <c r="E85" s="14"/>
      <c r="F85" s="14"/>
      <c r="G85" s="14"/>
      <c r="H85" s="14"/>
      <c r="I85" s="12"/>
    </row>
    <row r="86" spans="1:9" s="9" customFormat="1">
      <c r="A86" s="362"/>
      <c r="B86" s="8"/>
      <c r="C86" s="16"/>
      <c r="D86" s="14"/>
      <c r="E86" s="14"/>
      <c r="F86" s="14"/>
      <c r="G86" s="14"/>
      <c r="H86" s="14"/>
      <c r="I86" s="12"/>
    </row>
    <row r="87" spans="1:9" s="9" customFormat="1">
      <c r="A87" s="362"/>
      <c r="B87" s="8"/>
      <c r="C87" s="16"/>
      <c r="D87" s="14"/>
      <c r="E87" s="14"/>
      <c r="F87" s="14"/>
      <c r="G87" s="14"/>
      <c r="H87" s="14"/>
      <c r="I87" s="12"/>
    </row>
    <row r="88" spans="1:9" s="9" customFormat="1">
      <c r="A88" s="362"/>
      <c r="B88" s="8"/>
      <c r="C88" s="16"/>
      <c r="D88" s="14"/>
      <c r="E88" s="14"/>
      <c r="F88" s="14"/>
      <c r="G88" s="14"/>
      <c r="H88" s="14"/>
      <c r="I88" s="12"/>
    </row>
    <row r="89" spans="1:9" s="9" customFormat="1">
      <c r="A89" s="362"/>
      <c r="B89" s="8"/>
      <c r="C89" s="16"/>
      <c r="D89" s="14"/>
      <c r="E89" s="14"/>
      <c r="F89" s="14"/>
      <c r="G89" s="14"/>
      <c r="H89" s="14"/>
      <c r="I89" s="12"/>
    </row>
    <row r="90" spans="1:9" s="9" customFormat="1">
      <c r="A90" s="362"/>
      <c r="B90" s="8"/>
      <c r="C90" s="16"/>
      <c r="D90" s="14"/>
      <c r="E90" s="14"/>
      <c r="F90" s="14"/>
      <c r="G90" s="14"/>
      <c r="H90" s="14"/>
      <c r="I90" s="12"/>
    </row>
    <row r="91" spans="1:9" s="9" customFormat="1">
      <c r="A91" s="362"/>
      <c r="B91" s="8"/>
      <c r="C91" s="16"/>
      <c r="D91" s="14"/>
      <c r="E91" s="14"/>
      <c r="F91" s="14"/>
      <c r="G91" s="14"/>
      <c r="H91" s="14"/>
      <c r="I91" s="12"/>
    </row>
    <row r="92" spans="1:9" s="9" customFormat="1">
      <c r="A92" s="362"/>
      <c r="B92" s="8"/>
      <c r="C92" s="16"/>
      <c r="D92" s="14"/>
      <c r="E92" s="14"/>
      <c r="F92" s="14"/>
      <c r="G92" s="14"/>
      <c r="H92" s="14"/>
      <c r="I92" s="12"/>
    </row>
    <row r="93" spans="1:9" s="9" customFormat="1">
      <c r="A93" s="362"/>
      <c r="B93" s="8"/>
      <c r="C93" s="16"/>
      <c r="D93" s="14"/>
      <c r="E93" s="14"/>
      <c r="F93" s="14"/>
      <c r="G93" s="14"/>
      <c r="H93" s="14"/>
      <c r="I93" s="12"/>
    </row>
    <row r="94" spans="1:9" s="9" customFormat="1">
      <c r="A94" s="362"/>
      <c r="B94" s="8"/>
      <c r="C94" s="16"/>
      <c r="D94" s="14"/>
      <c r="E94" s="14"/>
      <c r="F94" s="14"/>
      <c r="G94" s="14"/>
      <c r="H94" s="14"/>
      <c r="I94" s="12"/>
    </row>
    <row r="95" spans="1:9" s="9" customFormat="1">
      <c r="A95" s="362"/>
      <c r="B95" s="8"/>
      <c r="C95" s="16"/>
      <c r="D95" s="14"/>
      <c r="E95" s="14"/>
      <c r="F95" s="14"/>
      <c r="G95" s="14"/>
      <c r="H95" s="14"/>
      <c r="I95" s="12"/>
    </row>
    <row r="96" spans="1:9" s="9" customFormat="1">
      <c r="A96" s="362"/>
      <c r="B96" s="8"/>
      <c r="C96" s="16"/>
      <c r="D96" s="14"/>
      <c r="E96" s="14"/>
      <c r="F96" s="14"/>
      <c r="G96" s="14"/>
      <c r="H96" s="14"/>
      <c r="I96" s="12"/>
    </row>
    <row r="97" spans="1:9" s="9" customFormat="1">
      <c r="A97" s="362"/>
      <c r="B97" s="8"/>
      <c r="C97" s="16"/>
      <c r="D97" s="14"/>
      <c r="E97" s="14"/>
      <c r="F97" s="14"/>
      <c r="G97" s="14"/>
      <c r="H97" s="14"/>
      <c r="I97" s="12"/>
    </row>
    <row r="98" spans="1:9" s="9" customFormat="1">
      <c r="A98" s="362"/>
      <c r="B98" s="8"/>
      <c r="C98" s="16"/>
      <c r="D98" s="14"/>
      <c r="E98" s="14"/>
      <c r="F98" s="14"/>
      <c r="G98" s="14"/>
      <c r="H98" s="14"/>
      <c r="I98" s="12"/>
    </row>
    <row r="99" spans="1:9" s="9" customFormat="1">
      <c r="A99" s="362"/>
      <c r="B99" s="8"/>
      <c r="C99" s="16"/>
      <c r="D99" s="14"/>
      <c r="E99" s="14"/>
      <c r="F99" s="14"/>
      <c r="G99" s="14"/>
      <c r="H99" s="14"/>
      <c r="I99" s="12"/>
    </row>
    <row r="100" spans="1:9" s="9" customFormat="1">
      <c r="A100" s="362"/>
      <c r="B100" s="8"/>
      <c r="C100" s="16"/>
      <c r="D100" s="14"/>
      <c r="E100" s="14"/>
      <c r="F100" s="14"/>
      <c r="G100" s="14"/>
      <c r="H100" s="14"/>
      <c r="I100" s="12"/>
    </row>
    <row r="101" spans="1:9" s="9" customFormat="1">
      <c r="A101" s="362"/>
      <c r="B101" s="8"/>
      <c r="C101" s="16"/>
      <c r="D101" s="14"/>
      <c r="E101" s="14"/>
      <c r="F101" s="14"/>
      <c r="G101" s="14"/>
      <c r="H101" s="14"/>
      <c r="I101" s="12"/>
    </row>
    <row r="102" spans="1:9" s="9" customFormat="1">
      <c r="A102" s="362"/>
      <c r="B102" s="8"/>
      <c r="C102" s="16"/>
      <c r="D102" s="14"/>
      <c r="E102" s="14"/>
      <c r="F102" s="14"/>
      <c r="G102" s="14"/>
      <c r="H102" s="14"/>
      <c r="I102" s="12"/>
    </row>
    <row r="103" spans="1:9" s="9" customFormat="1">
      <c r="A103" s="362"/>
      <c r="B103" s="8"/>
      <c r="C103" s="16"/>
      <c r="D103" s="14"/>
      <c r="E103" s="14"/>
      <c r="F103" s="14"/>
      <c r="G103" s="14"/>
      <c r="H103" s="14"/>
      <c r="I103" s="12"/>
    </row>
    <row r="104" spans="1:9" s="9" customFormat="1">
      <c r="A104" s="362"/>
      <c r="B104" s="8"/>
      <c r="C104" s="16"/>
      <c r="D104" s="14"/>
      <c r="E104" s="14"/>
      <c r="F104" s="14"/>
      <c r="G104" s="14"/>
      <c r="H104" s="14"/>
      <c r="I104" s="12"/>
    </row>
    <row r="105" spans="1:9" s="9" customFormat="1">
      <c r="A105" s="362"/>
      <c r="B105" s="8"/>
      <c r="C105" s="16"/>
      <c r="D105" s="14"/>
      <c r="E105" s="14"/>
      <c r="F105" s="14"/>
      <c r="G105" s="14"/>
      <c r="H105" s="14"/>
      <c r="I105" s="12"/>
    </row>
    <row r="106" spans="1:9" s="9" customFormat="1">
      <c r="A106" s="362"/>
      <c r="B106" s="8"/>
      <c r="C106" s="16"/>
      <c r="D106" s="14"/>
      <c r="E106" s="14"/>
      <c r="F106" s="14"/>
      <c r="G106" s="14"/>
      <c r="H106" s="14"/>
      <c r="I106" s="12"/>
    </row>
    <row r="107" spans="1:9" s="9" customFormat="1">
      <c r="A107" s="362"/>
      <c r="B107" s="8"/>
      <c r="C107" s="16"/>
      <c r="D107" s="14"/>
      <c r="E107" s="14"/>
      <c r="F107" s="14"/>
      <c r="G107" s="14"/>
      <c r="H107" s="14"/>
      <c r="I107" s="12"/>
    </row>
    <row r="108" spans="1:9" s="9" customFormat="1">
      <c r="A108" s="362"/>
      <c r="B108" s="8"/>
      <c r="C108" s="16"/>
      <c r="D108" s="14"/>
      <c r="E108" s="14"/>
      <c r="F108" s="14"/>
      <c r="G108" s="14"/>
      <c r="H108" s="14"/>
      <c r="I108" s="12"/>
    </row>
    <row r="109" spans="1:9" s="9" customFormat="1">
      <c r="A109" s="362"/>
      <c r="B109" s="8"/>
      <c r="C109" s="16"/>
      <c r="D109" s="14"/>
      <c r="E109" s="14"/>
      <c r="F109" s="14"/>
      <c r="G109" s="14"/>
      <c r="H109" s="14"/>
      <c r="I109" s="12"/>
    </row>
    <row r="110" spans="1:9" s="9" customFormat="1">
      <c r="A110" s="362"/>
      <c r="B110" s="8"/>
      <c r="C110" s="16"/>
      <c r="D110" s="14"/>
      <c r="E110" s="14"/>
      <c r="F110" s="14"/>
      <c r="G110" s="14"/>
      <c r="H110" s="14"/>
      <c r="I110" s="12"/>
    </row>
    <row r="111" spans="1:9" s="9" customFormat="1">
      <c r="A111" s="362"/>
      <c r="B111" s="8"/>
      <c r="C111" s="16"/>
      <c r="D111" s="14"/>
      <c r="E111" s="14"/>
      <c r="F111" s="14"/>
      <c r="G111" s="14"/>
      <c r="H111" s="14"/>
      <c r="I111" s="12"/>
    </row>
    <row r="112" spans="1:9" s="9" customFormat="1">
      <c r="A112" s="362"/>
      <c r="B112" s="8"/>
      <c r="C112" s="16"/>
      <c r="D112" s="14"/>
      <c r="E112" s="14"/>
      <c r="F112" s="14"/>
      <c r="G112" s="14"/>
      <c r="H112" s="14"/>
      <c r="I112" s="12"/>
    </row>
    <row r="113" spans="1:9" s="9" customFormat="1">
      <c r="A113" s="362"/>
      <c r="B113" s="8"/>
      <c r="C113" s="16"/>
      <c r="D113" s="14"/>
      <c r="E113" s="14"/>
      <c r="F113" s="14"/>
      <c r="G113" s="14"/>
      <c r="H113" s="14"/>
      <c r="I113" s="12"/>
    </row>
    <row r="114" spans="1:9" s="9" customFormat="1">
      <c r="A114" s="362"/>
      <c r="B114" s="8"/>
      <c r="C114" s="16"/>
      <c r="D114" s="14"/>
      <c r="E114" s="14"/>
      <c r="F114" s="14"/>
      <c r="G114" s="14"/>
      <c r="H114" s="14"/>
      <c r="I114" s="12"/>
    </row>
    <row r="115" spans="1:9" s="9" customFormat="1">
      <c r="A115" s="362"/>
      <c r="B115" s="8"/>
      <c r="C115" s="16"/>
      <c r="D115" s="14"/>
      <c r="E115" s="14"/>
      <c r="F115" s="14"/>
      <c r="G115" s="14"/>
      <c r="H115" s="14"/>
      <c r="I115" s="12"/>
    </row>
    <row r="116" spans="1:9" s="9" customFormat="1">
      <c r="A116" s="362"/>
      <c r="B116" s="8"/>
      <c r="C116" s="16"/>
      <c r="D116" s="14"/>
      <c r="E116" s="14"/>
      <c r="F116" s="14"/>
      <c r="G116" s="14"/>
      <c r="H116" s="14"/>
      <c r="I116" s="12"/>
    </row>
    <row r="117" spans="1:9" s="9" customFormat="1">
      <c r="A117" s="362"/>
      <c r="B117" s="8"/>
      <c r="C117" s="16"/>
      <c r="D117" s="14"/>
      <c r="E117" s="14"/>
      <c r="F117" s="14"/>
      <c r="G117" s="14"/>
      <c r="H117" s="14"/>
      <c r="I117" s="12"/>
    </row>
    <row r="118" spans="1:9" s="9" customFormat="1">
      <c r="A118" s="362"/>
      <c r="B118" s="8"/>
      <c r="C118" s="16"/>
      <c r="D118" s="14"/>
      <c r="E118" s="14"/>
      <c r="F118" s="14"/>
      <c r="G118" s="14"/>
      <c r="H118" s="14"/>
      <c r="I118" s="12"/>
    </row>
    <row r="119" spans="1:9" s="9" customFormat="1">
      <c r="A119" s="362"/>
      <c r="B119" s="8"/>
      <c r="C119" s="16"/>
      <c r="D119" s="14"/>
      <c r="E119" s="14"/>
      <c r="F119" s="14"/>
      <c r="G119" s="14"/>
      <c r="H119" s="14"/>
      <c r="I119" s="12"/>
    </row>
    <row r="120" spans="1:9" s="9" customFormat="1">
      <c r="A120" s="362"/>
      <c r="B120" s="8"/>
      <c r="C120" s="16"/>
      <c r="D120" s="14"/>
      <c r="E120" s="14"/>
      <c r="F120" s="14"/>
      <c r="G120" s="14"/>
      <c r="H120" s="14"/>
      <c r="I120" s="12"/>
    </row>
    <row r="121" spans="1:9" s="9" customFormat="1">
      <c r="A121" s="362"/>
      <c r="B121" s="8"/>
      <c r="C121" s="16"/>
      <c r="D121" s="14"/>
      <c r="E121" s="14"/>
      <c r="F121" s="14"/>
      <c r="G121" s="14"/>
      <c r="H121" s="14"/>
      <c r="I121" s="12"/>
    </row>
    <row r="122" spans="1:9" s="9" customFormat="1">
      <c r="A122" s="362"/>
      <c r="B122" s="8"/>
      <c r="C122" s="16"/>
      <c r="D122" s="14"/>
      <c r="E122" s="14"/>
      <c r="F122" s="14"/>
      <c r="G122" s="14"/>
      <c r="H122" s="14"/>
      <c r="I122" s="12"/>
    </row>
    <row r="123" spans="1:9" s="9" customFormat="1">
      <c r="A123" s="362"/>
      <c r="B123" s="8"/>
      <c r="C123" s="16"/>
      <c r="D123" s="14"/>
      <c r="E123" s="14"/>
      <c r="F123" s="14"/>
      <c r="G123" s="14"/>
      <c r="H123" s="14"/>
      <c r="I123" s="12"/>
    </row>
    <row r="124" spans="1:9" s="9" customFormat="1">
      <c r="A124" s="362"/>
      <c r="B124" s="8"/>
      <c r="C124" s="16"/>
      <c r="D124" s="14"/>
      <c r="E124" s="14"/>
      <c r="F124" s="14"/>
      <c r="G124" s="14"/>
      <c r="H124" s="14"/>
      <c r="I124" s="12"/>
    </row>
    <row r="125" spans="1:9" s="9" customFormat="1">
      <c r="A125" s="362"/>
      <c r="B125" s="8"/>
      <c r="C125" s="16"/>
      <c r="D125" s="14"/>
      <c r="E125" s="14"/>
      <c r="F125" s="14"/>
      <c r="G125" s="14"/>
      <c r="H125" s="14"/>
      <c r="I125" s="12"/>
    </row>
    <row r="126" spans="1:9" s="9" customFormat="1">
      <c r="A126" s="362"/>
      <c r="B126" s="8"/>
      <c r="C126" s="16"/>
      <c r="D126" s="14"/>
      <c r="E126" s="14"/>
      <c r="F126" s="14"/>
      <c r="G126" s="14"/>
      <c r="H126" s="14"/>
      <c r="I126" s="12"/>
    </row>
    <row r="127" spans="1:9" s="9" customFormat="1">
      <c r="A127" s="362"/>
      <c r="B127" s="8"/>
      <c r="C127" s="16"/>
      <c r="D127" s="14"/>
      <c r="E127" s="14"/>
      <c r="F127" s="14"/>
      <c r="G127" s="14"/>
      <c r="H127" s="14"/>
      <c r="I127" s="12"/>
    </row>
    <row r="128" spans="1:9" s="9" customFormat="1">
      <c r="A128" s="362"/>
      <c r="B128" s="8"/>
      <c r="C128" s="16"/>
      <c r="D128" s="14"/>
      <c r="E128" s="14"/>
      <c r="F128" s="14"/>
      <c r="G128" s="14"/>
      <c r="H128" s="14"/>
      <c r="I128" s="12"/>
    </row>
    <row r="129" spans="1:9" s="9" customFormat="1">
      <c r="A129" s="362"/>
      <c r="B129" s="8"/>
      <c r="C129" s="16"/>
      <c r="D129" s="14"/>
      <c r="E129" s="14"/>
      <c r="F129" s="14"/>
      <c r="G129" s="14"/>
      <c r="H129" s="14"/>
      <c r="I129" s="12"/>
    </row>
    <row r="130" spans="1:9" s="9" customFormat="1">
      <c r="A130" s="362"/>
      <c r="B130" s="8"/>
      <c r="C130" s="16"/>
      <c r="D130" s="14"/>
      <c r="E130" s="14"/>
      <c r="F130" s="14"/>
      <c r="G130" s="14"/>
      <c r="H130" s="14"/>
      <c r="I130" s="12"/>
    </row>
    <row r="131" spans="1:9" s="9" customFormat="1">
      <c r="A131" s="362"/>
      <c r="B131" s="8"/>
      <c r="C131" s="16"/>
      <c r="D131" s="14"/>
      <c r="E131" s="14"/>
      <c r="F131" s="14"/>
      <c r="G131" s="14"/>
      <c r="H131" s="14"/>
      <c r="I131" s="12"/>
    </row>
    <row r="132" spans="1:9" s="9" customFormat="1">
      <c r="A132" s="362"/>
      <c r="B132" s="8"/>
      <c r="C132" s="16"/>
      <c r="D132" s="14"/>
      <c r="E132" s="14"/>
      <c r="F132" s="14"/>
      <c r="G132" s="14"/>
      <c r="H132" s="14"/>
      <c r="I132" s="12"/>
    </row>
    <row r="133" spans="1:9" s="9" customFormat="1">
      <c r="A133" s="362"/>
      <c r="B133" s="8"/>
      <c r="C133" s="16"/>
      <c r="D133" s="14"/>
      <c r="E133" s="14"/>
      <c r="F133" s="14"/>
      <c r="G133" s="14"/>
      <c r="H133" s="14"/>
      <c r="I133" s="12"/>
    </row>
    <row r="134" spans="1:9" s="9" customFormat="1">
      <c r="A134" s="362"/>
      <c r="B134" s="8"/>
      <c r="C134" s="16"/>
      <c r="D134" s="14"/>
      <c r="E134" s="14"/>
      <c r="F134" s="14"/>
      <c r="G134" s="14"/>
      <c r="H134" s="14"/>
      <c r="I134" s="12"/>
    </row>
    <row r="135" spans="1:9" s="9" customFormat="1">
      <c r="A135" s="362"/>
      <c r="B135" s="8"/>
      <c r="C135" s="16"/>
      <c r="D135" s="14"/>
      <c r="E135" s="14"/>
      <c r="F135" s="14"/>
      <c r="G135" s="14"/>
      <c r="H135" s="14"/>
      <c r="I135" s="12"/>
    </row>
    <row r="136" spans="1:9" s="9" customFormat="1">
      <c r="A136" s="362"/>
      <c r="B136" s="8"/>
      <c r="C136" s="16"/>
      <c r="D136" s="14"/>
      <c r="E136" s="14"/>
      <c r="F136" s="14"/>
      <c r="G136" s="14"/>
      <c r="H136" s="14"/>
      <c r="I136" s="12"/>
    </row>
    <row r="137" spans="1:9" s="9" customFormat="1">
      <c r="A137" s="362"/>
      <c r="B137" s="8"/>
      <c r="C137" s="16"/>
      <c r="D137" s="14"/>
      <c r="E137" s="14"/>
      <c r="F137" s="14"/>
      <c r="G137" s="14"/>
      <c r="H137" s="14"/>
      <c r="I137" s="12"/>
    </row>
  </sheetData>
  <mergeCells count="1">
    <mergeCell ref="A2:H2"/>
  </mergeCells>
  <pageMargins left="0.7" right="0.7" top="0.75" bottom="0.75" header="0.3" footer="0.3"/>
  <pageSetup paperSize="9" scale="79" orientation="portrait" r:id="rId1"/>
  <headerFooter>
    <oddHeader>&amp;C&amp;P</oddHeader>
  </headerFooter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8"/>
  <sheetViews>
    <sheetView view="pageBreakPreview" zoomScaleNormal="100" zoomScaleSheetLayoutView="100" workbookViewId="0">
      <selection activeCell="H4" sqref="H4"/>
    </sheetView>
  </sheetViews>
  <sheetFormatPr defaultColWidth="9.140625" defaultRowHeight="12.75"/>
  <cols>
    <col min="1" max="1" width="5" style="362" bestFit="1" customWidth="1"/>
    <col min="2" max="2" width="48.42578125" style="10" customWidth="1"/>
    <col min="3" max="3" width="5.140625" style="16" bestFit="1" customWidth="1"/>
    <col min="4" max="4" width="8" style="14" customWidth="1"/>
    <col min="5" max="5" width="1.42578125" style="14" customWidth="1"/>
    <col min="6" max="6" width="11.28515625" style="14" customWidth="1"/>
    <col min="7" max="7" width="2.5703125" style="14" customWidth="1"/>
    <col min="8" max="8" width="14.7109375" style="14" customWidth="1"/>
    <col min="9" max="9" width="4.28515625" style="12" customWidth="1"/>
    <col min="10" max="16384" width="9.140625" style="11"/>
  </cols>
  <sheetData>
    <row r="1" spans="1:9">
      <c r="I1" s="48"/>
    </row>
    <row r="2" spans="1:9" ht="36" customHeight="1">
      <c r="A2" s="390" t="s">
        <v>66</v>
      </c>
      <c r="B2" s="390"/>
      <c r="C2" s="390"/>
      <c r="D2" s="390"/>
      <c r="E2" s="390"/>
      <c r="F2" s="390"/>
      <c r="G2" s="390"/>
      <c r="H2" s="390"/>
    </row>
    <row r="5" spans="1:9" customFormat="1" ht="14.25">
      <c r="A5" s="363" t="s">
        <v>11</v>
      </c>
      <c r="B5" s="358" t="s">
        <v>31</v>
      </c>
      <c r="C5" s="358"/>
      <c r="D5" s="358"/>
      <c r="E5" s="358"/>
      <c r="F5" s="358"/>
      <c r="G5" s="358"/>
      <c r="H5" s="359"/>
    </row>
    <row r="6" spans="1:9" ht="15.75">
      <c r="A6" s="376"/>
      <c r="B6" s="19"/>
    </row>
    <row r="7" spans="1:9" s="54" customFormat="1" ht="89.25">
      <c r="A7" s="364" t="s">
        <v>3</v>
      </c>
      <c r="B7" s="58" t="s">
        <v>105</v>
      </c>
      <c r="C7" s="59"/>
      <c r="D7" s="56"/>
      <c r="E7" s="51"/>
      <c r="F7" s="51"/>
      <c r="G7" s="51"/>
      <c r="H7" s="51"/>
    </row>
    <row r="8" spans="1:9" s="54" customFormat="1">
      <c r="A8" s="364"/>
      <c r="B8" s="58" t="s">
        <v>106</v>
      </c>
      <c r="C8" s="59" t="s">
        <v>43</v>
      </c>
      <c r="D8" s="56">
        <v>32</v>
      </c>
      <c r="E8" s="51" t="s">
        <v>1</v>
      </c>
      <c r="F8" s="51"/>
      <c r="G8" s="51" t="s">
        <v>2</v>
      </c>
      <c r="H8" s="51">
        <f>D8*F8</f>
        <v>0</v>
      </c>
    </row>
    <row r="9" spans="1:9" s="65" customFormat="1">
      <c r="A9" s="365"/>
      <c r="B9" s="58" t="s">
        <v>107</v>
      </c>
      <c r="C9" s="59" t="s">
        <v>43</v>
      </c>
      <c r="D9" s="56">
        <v>94.2</v>
      </c>
      <c r="E9" s="51" t="s">
        <v>1</v>
      </c>
      <c r="F9" s="51"/>
      <c r="G9" s="51" t="s">
        <v>2</v>
      </c>
      <c r="H9" s="51">
        <f>D9*F9</f>
        <v>0</v>
      </c>
    </row>
    <row r="10" spans="1:9" s="65" customFormat="1">
      <c r="A10" s="377"/>
      <c r="B10" s="58"/>
      <c r="C10" s="61"/>
      <c r="D10" s="51"/>
      <c r="E10" s="51"/>
      <c r="F10" s="102"/>
      <c r="G10" s="103"/>
      <c r="H10" s="56"/>
    </row>
    <row r="11" spans="1:9" s="54" customFormat="1" ht="38.25">
      <c r="A11" s="406" t="s">
        <v>4</v>
      </c>
      <c r="B11" s="66" t="s">
        <v>45</v>
      </c>
      <c r="C11" s="61" t="s">
        <v>65</v>
      </c>
      <c r="D11" s="56">
        <f>D8*0.6+D9*0.6</f>
        <v>75.72</v>
      </c>
      <c r="E11" s="51" t="s">
        <v>1</v>
      </c>
      <c r="F11" s="51"/>
      <c r="G11" s="51" t="s">
        <v>2</v>
      </c>
      <c r="H11" s="51">
        <f>D11*F11</f>
        <v>0</v>
      </c>
    </row>
    <row r="12" spans="1:9" s="65" customFormat="1">
      <c r="A12" s="407"/>
      <c r="B12" s="67"/>
      <c r="C12" s="61"/>
      <c r="D12" s="51"/>
      <c r="E12" s="62"/>
      <c r="F12" s="63"/>
      <c r="G12" s="64"/>
      <c r="H12" s="56"/>
    </row>
    <row r="13" spans="1:9" s="54" customFormat="1" ht="63.75">
      <c r="A13" s="408" t="s">
        <v>5</v>
      </c>
      <c r="B13" s="68" t="s">
        <v>46</v>
      </c>
      <c r="C13" s="59" t="s">
        <v>43</v>
      </c>
      <c r="D13" s="56">
        <f>D8*0.3+D9*0.3</f>
        <v>37.86</v>
      </c>
      <c r="E13" s="51" t="s">
        <v>1</v>
      </c>
      <c r="F13" s="51"/>
      <c r="G13" s="51" t="s">
        <v>2</v>
      </c>
      <c r="H13" s="51">
        <f>D13*F13</f>
        <v>0</v>
      </c>
    </row>
    <row r="14" spans="1:9" s="65" customFormat="1">
      <c r="A14" s="408"/>
      <c r="B14" s="67"/>
      <c r="C14" s="61"/>
      <c r="D14" s="51"/>
      <c r="E14" s="62"/>
      <c r="F14" s="63"/>
      <c r="G14" s="64"/>
      <c r="H14" s="51"/>
    </row>
    <row r="15" spans="1:9" s="54" customFormat="1" ht="76.5">
      <c r="A15" s="408" t="s">
        <v>6</v>
      </c>
      <c r="B15" s="66" t="s">
        <v>122</v>
      </c>
      <c r="C15" s="61" t="s">
        <v>43</v>
      </c>
      <c r="D15" s="56">
        <f>D8*0.7+D9*0.7</f>
        <v>88.34</v>
      </c>
      <c r="E15" s="51" t="s">
        <v>1</v>
      </c>
      <c r="F15" s="51"/>
      <c r="G15" s="51" t="s">
        <v>2</v>
      </c>
      <c r="H15" s="51">
        <f>D15*F15</f>
        <v>0</v>
      </c>
    </row>
    <row r="16" spans="1:9" s="65" customFormat="1">
      <c r="A16" s="408"/>
      <c r="B16" s="69"/>
      <c r="C16" s="61"/>
      <c r="D16" s="51"/>
      <c r="E16" s="62"/>
      <c r="F16" s="63"/>
      <c r="G16" s="64"/>
      <c r="H16" s="51"/>
    </row>
    <row r="17" spans="1:9" s="54" customFormat="1" ht="38.25">
      <c r="A17" s="371">
        <v>5</v>
      </c>
      <c r="B17" s="66" t="s">
        <v>47</v>
      </c>
      <c r="C17" s="61" t="s">
        <v>43</v>
      </c>
      <c r="D17" s="56">
        <f>D7-D13+D15</f>
        <v>50.480000000000004</v>
      </c>
      <c r="E17" s="51" t="s">
        <v>1</v>
      </c>
      <c r="F17" s="51"/>
      <c r="G17" s="51" t="s">
        <v>2</v>
      </c>
      <c r="H17" s="51">
        <f>D17*F17</f>
        <v>0</v>
      </c>
    </row>
    <row r="18" spans="1:9" s="7" customFormat="1" ht="18" customHeight="1">
      <c r="A18" s="378"/>
      <c r="B18" s="20"/>
      <c r="C18" s="16"/>
      <c r="D18" s="14"/>
      <c r="E18" s="14"/>
      <c r="F18" s="14"/>
      <c r="G18" s="14"/>
      <c r="H18" s="14"/>
      <c r="I18" s="71"/>
    </row>
    <row r="19" spans="1:9" customFormat="1" ht="14.25">
      <c r="A19" s="363" t="s">
        <v>12</v>
      </c>
      <c r="B19" s="358" t="s">
        <v>52</v>
      </c>
      <c r="C19" s="358"/>
      <c r="D19" s="358"/>
      <c r="E19" s="358"/>
      <c r="F19" s="358"/>
      <c r="G19" s="358"/>
      <c r="H19" s="359"/>
    </row>
    <row r="20" spans="1:9" s="4" customFormat="1" ht="19.5" customHeight="1">
      <c r="A20" s="369"/>
      <c r="B20" s="15"/>
      <c r="C20" s="17"/>
      <c r="D20" s="31"/>
      <c r="E20" s="14"/>
      <c r="F20" s="14"/>
      <c r="G20" s="14"/>
      <c r="H20" s="14"/>
      <c r="I20" s="13"/>
    </row>
    <row r="21" spans="1:9" s="57" customFormat="1" ht="127.5">
      <c r="A21" s="370" t="s">
        <v>3</v>
      </c>
      <c r="B21" s="81" t="s">
        <v>67</v>
      </c>
      <c r="C21" s="50"/>
      <c r="D21" s="51"/>
      <c r="E21" s="51"/>
      <c r="F21" s="51"/>
      <c r="G21" s="51"/>
      <c r="H21" s="51"/>
      <c r="I21" s="53"/>
    </row>
    <row r="22" spans="1:9" s="57" customFormat="1">
      <c r="A22" s="370"/>
      <c r="B22" s="58" t="s">
        <v>106</v>
      </c>
      <c r="C22" s="50" t="s">
        <v>53</v>
      </c>
      <c r="D22" s="51">
        <v>53</v>
      </c>
      <c r="E22" s="51" t="s">
        <v>1</v>
      </c>
      <c r="F22" s="51"/>
      <c r="G22" s="51" t="s">
        <v>2</v>
      </c>
      <c r="H22" s="51">
        <f>D22*F22</f>
        <v>0</v>
      </c>
      <c r="I22" s="53"/>
    </row>
    <row r="23" spans="1:9" s="57" customFormat="1">
      <c r="A23" s="370"/>
      <c r="B23" s="58" t="s">
        <v>107</v>
      </c>
      <c r="C23" s="50" t="s">
        <v>53</v>
      </c>
      <c r="D23" s="51">
        <v>157</v>
      </c>
      <c r="E23" s="51" t="s">
        <v>1</v>
      </c>
      <c r="F23" s="51"/>
      <c r="G23" s="51" t="s">
        <v>2</v>
      </c>
      <c r="H23" s="51">
        <f>D23*F23</f>
        <v>0</v>
      </c>
      <c r="I23" s="53"/>
    </row>
    <row r="24" spans="1:9" s="95" customFormat="1" ht="25.5">
      <c r="A24" s="370" t="s">
        <v>4</v>
      </c>
      <c r="B24" s="94" t="s">
        <v>68</v>
      </c>
      <c r="C24" s="50"/>
      <c r="D24" s="51"/>
      <c r="E24" s="51"/>
      <c r="F24" s="84"/>
      <c r="G24" s="51"/>
      <c r="H24" s="51"/>
      <c r="I24" s="53"/>
    </row>
    <row r="25" spans="1:9" s="95" customFormat="1">
      <c r="A25" s="370"/>
      <c r="B25" s="85" t="s">
        <v>69</v>
      </c>
      <c r="C25" s="50" t="s">
        <v>29</v>
      </c>
      <c r="D25" s="51">
        <v>1</v>
      </c>
      <c r="E25" s="51" t="s">
        <v>1</v>
      </c>
      <c r="F25" s="84"/>
      <c r="G25" s="51" t="s">
        <v>2</v>
      </c>
      <c r="H25" s="51">
        <f>D25*F25</f>
        <v>0</v>
      </c>
      <c r="I25" s="53"/>
    </row>
    <row r="26" spans="1:9" s="95" customFormat="1">
      <c r="A26" s="370"/>
      <c r="B26" s="85" t="s">
        <v>70</v>
      </c>
      <c r="C26" s="50" t="s">
        <v>29</v>
      </c>
      <c r="D26" s="51">
        <f>3*3</f>
        <v>9</v>
      </c>
      <c r="E26" s="51" t="s">
        <v>1</v>
      </c>
      <c r="F26" s="84"/>
      <c r="G26" s="51" t="s">
        <v>2</v>
      </c>
      <c r="H26" s="51">
        <f>D26*F26</f>
        <v>0</v>
      </c>
      <c r="I26" s="53"/>
    </row>
    <row r="27" spans="1:9" s="95" customFormat="1" ht="15.75" customHeight="1">
      <c r="A27" s="370"/>
      <c r="B27" s="94" t="s">
        <v>71</v>
      </c>
      <c r="C27" s="50" t="s">
        <v>29</v>
      </c>
      <c r="D27" s="51">
        <v>3</v>
      </c>
      <c r="E27" s="51" t="s">
        <v>1</v>
      </c>
      <c r="F27" s="84"/>
      <c r="G27" s="51" t="s">
        <v>2</v>
      </c>
      <c r="H27" s="51">
        <f>D27*F27</f>
        <v>0</v>
      </c>
      <c r="I27" s="53"/>
    </row>
    <row r="28" spans="1:9" s="95" customFormat="1">
      <c r="A28" s="370"/>
      <c r="B28" s="94" t="s">
        <v>72</v>
      </c>
      <c r="C28" s="50" t="s">
        <v>29</v>
      </c>
      <c r="D28" s="51">
        <v>3</v>
      </c>
      <c r="E28" s="51" t="s">
        <v>1</v>
      </c>
      <c r="F28" s="84"/>
      <c r="G28" s="51" t="s">
        <v>2</v>
      </c>
      <c r="H28" s="51">
        <f t="shared" ref="H28:H29" si="0">D28*F28</f>
        <v>0</v>
      </c>
      <c r="I28" s="53"/>
    </row>
    <row r="29" spans="1:9" s="95" customFormat="1">
      <c r="A29" s="370"/>
      <c r="B29" s="94" t="s">
        <v>73</v>
      </c>
      <c r="C29" s="50" t="s">
        <v>29</v>
      </c>
      <c r="D29" s="51">
        <v>3</v>
      </c>
      <c r="E29" s="51" t="s">
        <v>1</v>
      </c>
      <c r="F29" s="84"/>
      <c r="G29" s="51" t="s">
        <v>2</v>
      </c>
      <c r="H29" s="51">
        <f t="shared" si="0"/>
        <v>0</v>
      </c>
      <c r="I29" s="53"/>
    </row>
    <row r="30" spans="1:9" s="95" customFormat="1">
      <c r="A30" s="370"/>
      <c r="B30" s="94" t="s">
        <v>74</v>
      </c>
      <c r="C30" s="50" t="s">
        <v>29</v>
      </c>
      <c r="D30" s="51">
        <v>3</v>
      </c>
      <c r="E30" s="51" t="s">
        <v>1</v>
      </c>
      <c r="F30" s="84"/>
      <c r="G30" s="51" t="s">
        <v>2</v>
      </c>
      <c r="H30" s="51">
        <f>D30*F30</f>
        <v>0</v>
      </c>
      <c r="I30" s="53"/>
    </row>
    <row r="31" spans="1:9" s="95" customFormat="1">
      <c r="A31" s="370"/>
      <c r="B31" s="85"/>
      <c r="C31" s="50"/>
      <c r="D31" s="51"/>
      <c r="E31" s="51"/>
      <c r="F31" s="84"/>
      <c r="G31" s="51"/>
      <c r="H31" s="51"/>
      <c r="I31" s="53"/>
    </row>
    <row r="32" spans="1:9" s="95" customFormat="1" ht="121.5" customHeight="1">
      <c r="A32" s="370" t="s">
        <v>5</v>
      </c>
      <c r="B32" s="58" t="s">
        <v>75</v>
      </c>
      <c r="C32" s="50"/>
      <c r="D32" s="51"/>
      <c r="E32" s="51"/>
      <c r="F32" s="51"/>
      <c r="G32" s="51"/>
      <c r="H32" s="51"/>
      <c r="I32" s="53"/>
    </row>
    <row r="33" spans="1:9" s="95" customFormat="1">
      <c r="A33" s="370"/>
      <c r="B33" s="94" t="s">
        <v>76</v>
      </c>
      <c r="C33" s="50"/>
      <c r="D33" s="51"/>
      <c r="E33" s="51"/>
      <c r="F33" s="51"/>
      <c r="G33" s="51"/>
      <c r="H33" s="51"/>
      <c r="I33" s="53"/>
    </row>
    <row r="34" spans="1:9" s="95" customFormat="1">
      <c r="A34" s="370"/>
      <c r="B34" s="85" t="s">
        <v>77</v>
      </c>
      <c r="C34" s="50" t="s">
        <v>29</v>
      </c>
      <c r="D34" s="51">
        <v>3</v>
      </c>
      <c r="E34" s="51" t="s">
        <v>1</v>
      </c>
      <c r="F34" s="51"/>
      <c r="G34" s="51" t="s">
        <v>2</v>
      </c>
      <c r="H34" s="51">
        <f>D34*F34</f>
        <v>0</v>
      </c>
      <c r="I34" s="53"/>
    </row>
    <row r="35" spans="1:9" s="95" customFormat="1">
      <c r="A35" s="370"/>
      <c r="B35" s="85" t="s">
        <v>78</v>
      </c>
      <c r="C35" s="50" t="s">
        <v>29</v>
      </c>
      <c r="D35" s="51">
        <v>2</v>
      </c>
      <c r="E35" s="51" t="s">
        <v>1</v>
      </c>
      <c r="F35" s="51"/>
      <c r="G35" s="51" t="s">
        <v>2</v>
      </c>
      <c r="H35" s="51">
        <f>D35*F35</f>
        <v>0</v>
      </c>
      <c r="I35" s="53"/>
    </row>
    <row r="36" spans="1:9" s="95" customFormat="1">
      <c r="A36" s="370"/>
      <c r="B36" s="85" t="s">
        <v>79</v>
      </c>
      <c r="C36" s="50" t="s">
        <v>29</v>
      </c>
      <c r="D36" s="51">
        <v>6</v>
      </c>
      <c r="E36" s="51" t="s">
        <v>1</v>
      </c>
      <c r="F36" s="51"/>
      <c r="G36" s="51" t="s">
        <v>2</v>
      </c>
      <c r="H36" s="51">
        <f>D36*F36</f>
        <v>0</v>
      </c>
      <c r="I36" s="53"/>
    </row>
    <row r="37" spans="1:9" s="95" customFormat="1">
      <c r="A37" s="370"/>
      <c r="B37" s="85" t="s">
        <v>80</v>
      </c>
      <c r="C37" s="50" t="s">
        <v>29</v>
      </c>
      <c r="D37" s="51">
        <v>6</v>
      </c>
      <c r="E37" s="51" t="s">
        <v>1</v>
      </c>
      <c r="F37" s="51"/>
      <c r="G37" s="51" t="s">
        <v>2</v>
      </c>
      <c r="H37" s="51">
        <f>D37*F37</f>
        <v>0</v>
      </c>
      <c r="I37" s="53"/>
    </row>
    <row r="38" spans="1:9" s="95" customFormat="1">
      <c r="A38" s="370"/>
      <c r="B38" s="85"/>
      <c r="C38" s="50"/>
      <c r="D38" s="51"/>
      <c r="E38" s="51"/>
      <c r="F38" s="51"/>
      <c r="G38" s="51"/>
      <c r="H38" s="51"/>
      <c r="I38" s="53"/>
    </row>
    <row r="39" spans="1:9" s="57" customFormat="1">
      <c r="A39" s="370"/>
      <c r="B39" s="82"/>
      <c r="C39" s="50"/>
      <c r="D39" s="51"/>
      <c r="E39" s="51"/>
      <c r="F39" s="51"/>
      <c r="G39" s="51"/>
      <c r="H39" s="51"/>
      <c r="I39" s="53"/>
    </row>
    <row r="40" spans="1:9" s="57" customFormat="1" ht="255">
      <c r="A40" s="370" t="s">
        <v>6</v>
      </c>
      <c r="B40" s="82" t="s">
        <v>81</v>
      </c>
      <c r="C40" s="50" t="s">
        <v>29</v>
      </c>
      <c r="D40" s="51">
        <v>1</v>
      </c>
      <c r="E40" s="51" t="s">
        <v>1</v>
      </c>
      <c r="F40" s="51"/>
      <c r="G40" s="51" t="s">
        <v>2</v>
      </c>
      <c r="H40" s="51">
        <f>D40*F40</f>
        <v>0</v>
      </c>
      <c r="I40" s="53"/>
    </row>
    <row r="41" spans="1:9" s="57" customFormat="1">
      <c r="A41" s="370"/>
      <c r="B41" s="82"/>
      <c r="C41" s="50"/>
      <c r="D41" s="51"/>
      <c r="E41" s="51"/>
      <c r="F41" s="51"/>
      <c r="G41" s="51"/>
      <c r="H41" s="51"/>
      <c r="I41" s="53"/>
    </row>
    <row r="42" spans="1:9" s="57" customFormat="1" ht="51">
      <c r="A42" s="370" t="s">
        <v>7</v>
      </c>
      <c r="B42" s="82" t="s">
        <v>63</v>
      </c>
      <c r="C42" s="50" t="s">
        <v>53</v>
      </c>
      <c r="D42" s="51">
        <v>220</v>
      </c>
      <c r="E42" s="51" t="s">
        <v>1</v>
      </c>
      <c r="F42" s="51"/>
      <c r="G42" s="51" t="s">
        <v>2</v>
      </c>
      <c r="H42" s="51">
        <f>D42*F42</f>
        <v>0</v>
      </c>
      <c r="I42" s="53"/>
    </row>
    <row r="43" spans="1:9" s="4" customFormat="1">
      <c r="A43" s="372"/>
      <c r="B43" s="5"/>
      <c r="C43" s="16"/>
      <c r="D43" s="14"/>
      <c r="E43" s="14"/>
      <c r="F43" s="14"/>
      <c r="G43" s="14"/>
      <c r="H43" s="14"/>
      <c r="I43" s="12"/>
    </row>
    <row r="44" spans="1:9">
      <c r="A44" s="372"/>
    </row>
    <row r="45" spans="1:9" customFormat="1" ht="14.25">
      <c r="A45" s="363" t="s">
        <v>9</v>
      </c>
      <c r="B45" s="358" t="s">
        <v>57</v>
      </c>
      <c r="C45" s="358"/>
      <c r="D45" s="358"/>
      <c r="E45" s="358"/>
      <c r="F45" s="358"/>
      <c r="G45" s="358"/>
      <c r="H45" s="359"/>
    </row>
    <row r="46" spans="1:9" s="4" customFormat="1" ht="19.5" customHeight="1">
      <c r="A46" s="369"/>
      <c r="B46" s="15"/>
      <c r="C46" s="17"/>
      <c r="D46" s="31"/>
      <c r="E46" s="14"/>
      <c r="F46" s="14"/>
      <c r="G46" s="14"/>
      <c r="H46" s="14"/>
      <c r="I46" s="13"/>
    </row>
    <row r="47" spans="1:9" s="57" customFormat="1" ht="38.25">
      <c r="A47" s="379">
        <v>1</v>
      </c>
      <c r="B47" s="87" t="s">
        <v>82</v>
      </c>
      <c r="C47" s="55" t="s">
        <v>53</v>
      </c>
      <c r="D47" s="56">
        <v>220</v>
      </c>
      <c r="E47" s="51" t="s">
        <v>1</v>
      </c>
      <c r="F47" s="51"/>
      <c r="G47" s="51" t="s">
        <v>2</v>
      </c>
      <c r="H47" s="51">
        <f>D47*F47</f>
        <v>0</v>
      </c>
      <c r="I47" s="51"/>
    </row>
    <row r="48" spans="1:9" s="57" customFormat="1">
      <c r="A48" s="379"/>
      <c r="B48" s="87"/>
      <c r="C48" s="83"/>
      <c r="D48" s="52"/>
      <c r="E48" s="52"/>
      <c r="F48" s="51"/>
      <c r="G48" s="52"/>
      <c r="H48" s="52"/>
    </row>
    <row r="49" spans="1:9" s="57" customFormat="1" ht="25.5">
      <c r="A49" s="379">
        <v>2</v>
      </c>
      <c r="B49" s="87" t="s">
        <v>58</v>
      </c>
      <c r="C49" s="55" t="s">
        <v>53</v>
      </c>
      <c r="D49" s="56">
        <v>220</v>
      </c>
      <c r="E49" s="51" t="s">
        <v>1</v>
      </c>
      <c r="F49" s="51"/>
      <c r="G49" s="51" t="s">
        <v>2</v>
      </c>
      <c r="H49" s="51">
        <f>D49*F49</f>
        <v>0</v>
      </c>
      <c r="I49" s="51"/>
    </row>
    <row r="50" spans="1:9" s="57" customFormat="1">
      <c r="A50" s="379"/>
      <c r="B50" s="87"/>
      <c r="C50" s="88"/>
      <c r="D50" s="89"/>
      <c r="E50" s="90"/>
      <c r="F50" s="91"/>
      <c r="G50" s="52"/>
      <c r="H50" s="52"/>
      <c r="I50" s="92"/>
    </row>
    <row r="51" spans="1:9" s="57" customFormat="1" ht="25.5">
      <c r="A51" s="379">
        <v>3</v>
      </c>
      <c r="B51" s="87" t="s">
        <v>59</v>
      </c>
      <c r="C51" s="55" t="s">
        <v>53</v>
      </c>
      <c r="D51" s="56">
        <v>220</v>
      </c>
      <c r="E51" s="51" t="s">
        <v>1</v>
      </c>
      <c r="F51" s="51"/>
      <c r="G51" s="51" t="s">
        <v>2</v>
      </c>
      <c r="H51" s="51">
        <f>D51*F51</f>
        <v>0</v>
      </c>
      <c r="I51" s="51"/>
    </row>
    <row r="52" spans="1:9" s="57" customFormat="1">
      <c r="A52" s="379"/>
      <c r="B52" s="87"/>
      <c r="C52" s="88"/>
      <c r="D52" s="89"/>
      <c r="E52" s="90"/>
      <c r="F52" s="91"/>
      <c r="G52" s="52"/>
      <c r="H52" s="52"/>
    </row>
    <row r="53" spans="1:9" s="65" customFormat="1" ht="25.5">
      <c r="A53" s="379">
        <v>4</v>
      </c>
      <c r="B53" s="49" t="s">
        <v>60</v>
      </c>
      <c r="C53" s="50" t="s">
        <v>30</v>
      </c>
      <c r="D53" s="51"/>
      <c r="E53" s="51"/>
      <c r="F53" s="51"/>
      <c r="G53" s="51" t="s">
        <v>2</v>
      </c>
      <c r="H53" s="51"/>
      <c r="I53" s="53"/>
    </row>
    <row r="54" spans="1:9" s="65" customFormat="1">
      <c r="A54" s="379"/>
      <c r="B54" s="93"/>
      <c r="C54" s="50"/>
      <c r="D54" s="51"/>
      <c r="E54" s="51"/>
      <c r="F54" s="51"/>
      <c r="G54" s="51"/>
      <c r="H54" s="51"/>
      <c r="I54" s="53"/>
    </row>
    <row r="55" spans="1:9" s="65" customFormat="1" ht="25.5">
      <c r="A55" s="379">
        <v>5</v>
      </c>
      <c r="B55" s="93" t="s">
        <v>61</v>
      </c>
      <c r="C55" s="50" t="s">
        <v>62</v>
      </c>
      <c r="D55" s="51"/>
      <c r="E55" s="51"/>
      <c r="F55" s="51"/>
      <c r="G55" s="51" t="s">
        <v>2</v>
      </c>
      <c r="H55" s="51"/>
      <c r="I55" s="53"/>
    </row>
    <row r="56" spans="1:9" s="9" customFormat="1">
      <c r="A56" s="380"/>
      <c r="B56" s="27"/>
      <c r="C56" s="16"/>
      <c r="D56" s="14"/>
      <c r="E56" s="14"/>
      <c r="F56" s="14"/>
      <c r="G56" s="14"/>
      <c r="H56" s="14"/>
      <c r="I56" s="12"/>
    </row>
    <row r="57" spans="1:9" s="9" customFormat="1" ht="50.25" customHeight="1">
      <c r="A57" s="362"/>
      <c r="B57" s="21" t="s">
        <v>83</v>
      </c>
      <c r="C57" s="16"/>
      <c r="D57" s="14"/>
      <c r="E57" s="14"/>
      <c r="F57" s="14"/>
      <c r="G57" s="14"/>
      <c r="H57" s="14"/>
      <c r="I57" s="12"/>
    </row>
    <row r="58" spans="1:9" s="9" customFormat="1" ht="15" customHeight="1">
      <c r="A58" s="362"/>
      <c r="B58" s="22"/>
      <c r="C58" s="16"/>
      <c r="D58" s="14"/>
      <c r="E58" s="14"/>
      <c r="F58" s="14"/>
      <c r="G58" s="14"/>
      <c r="H58" s="14"/>
      <c r="I58" s="12"/>
    </row>
    <row r="59" spans="1:9" s="9" customFormat="1" ht="15" customHeight="1">
      <c r="A59" s="362"/>
      <c r="B59" s="23" t="s">
        <v>40</v>
      </c>
      <c r="C59" s="24"/>
      <c r="D59" s="25"/>
      <c r="E59" s="25"/>
      <c r="F59" s="25"/>
      <c r="G59" s="25"/>
      <c r="H59" s="25">
        <f>SUM(H6:H58)</f>
        <v>0</v>
      </c>
      <c r="I59" s="12"/>
    </row>
    <row r="60" spans="1:9" s="9" customFormat="1" ht="15" customHeight="1">
      <c r="A60" s="362"/>
      <c r="B60" s="22"/>
      <c r="C60" s="16"/>
      <c r="D60" s="14"/>
      <c r="E60" s="14"/>
      <c r="F60" s="14"/>
      <c r="G60" s="14"/>
      <c r="H60" s="14"/>
      <c r="I60" s="12"/>
    </row>
    <row r="61" spans="1:9" s="9" customFormat="1">
      <c r="A61" s="17"/>
      <c r="B61" s="26" t="s">
        <v>41</v>
      </c>
      <c r="C61" s="16"/>
      <c r="D61" s="14"/>
      <c r="E61" s="14"/>
      <c r="F61" s="14"/>
      <c r="G61" s="14"/>
      <c r="H61" s="14">
        <f>H59</f>
        <v>0</v>
      </c>
      <c r="I61" s="12"/>
    </row>
    <row r="62" spans="1:9" s="9" customFormat="1">
      <c r="A62" s="17"/>
      <c r="B62" s="27"/>
      <c r="C62" s="28"/>
      <c r="D62" s="14"/>
      <c r="E62" s="14"/>
      <c r="F62" s="14"/>
      <c r="G62" s="14"/>
      <c r="H62" s="14"/>
      <c r="I62" s="12"/>
    </row>
    <row r="63" spans="1:9" s="9" customFormat="1">
      <c r="A63" s="17"/>
      <c r="B63" s="27"/>
      <c r="C63" s="16"/>
      <c r="D63" s="14"/>
      <c r="E63" s="14"/>
      <c r="F63" s="14"/>
      <c r="G63" s="14"/>
      <c r="H63" s="14"/>
      <c r="I63" s="12"/>
    </row>
    <row r="64" spans="1:9" s="9" customFormat="1">
      <c r="A64" s="373"/>
      <c r="B64" s="1"/>
      <c r="C64" s="16"/>
      <c r="D64" s="14"/>
      <c r="E64" s="14"/>
      <c r="F64" s="14"/>
      <c r="G64" s="14"/>
      <c r="H64" s="14"/>
      <c r="I64" s="12"/>
    </row>
    <row r="65" spans="1:9" s="9" customFormat="1">
      <c r="A65" s="17"/>
      <c r="B65" s="1"/>
      <c r="C65" s="28"/>
      <c r="D65" s="14"/>
      <c r="E65" s="14"/>
      <c r="F65" s="14"/>
      <c r="G65" s="14"/>
      <c r="H65" s="14"/>
      <c r="I65" s="12"/>
    </row>
    <row r="66" spans="1:9" s="9" customFormat="1">
      <c r="A66" s="17"/>
      <c r="B66" s="1"/>
      <c r="C66" s="28"/>
      <c r="D66" s="14"/>
      <c r="E66" s="14"/>
      <c r="F66" s="14"/>
      <c r="G66" s="14"/>
      <c r="H66" s="14"/>
      <c r="I66" s="12"/>
    </row>
    <row r="67" spans="1:9" s="9" customFormat="1">
      <c r="A67" s="17"/>
      <c r="B67" s="1"/>
      <c r="C67" s="16"/>
      <c r="D67" s="14"/>
      <c r="E67" s="14"/>
      <c r="F67" s="14"/>
      <c r="G67" s="14"/>
      <c r="H67" s="14"/>
      <c r="I67" s="12"/>
    </row>
    <row r="68" spans="1:9" s="9" customFormat="1">
      <c r="A68" s="17"/>
      <c r="B68" s="1"/>
      <c r="C68" s="16"/>
      <c r="D68" s="14"/>
      <c r="E68" s="14"/>
      <c r="F68" s="14"/>
      <c r="G68" s="14"/>
      <c r="H68" s="14"/>
      <c r="I68" s="12"/>
    </row>
    <row r="69" spans="1:9" s="9" customFormat="1">
      <c r="A69" s="362"/>
      <c r="B69" s="8"/>
      <c r="C69" s="16"/>
      <c r="D69" s="14"/>
      <c r="E69" s="14"/>
      <c r="F69" s="14"/>
      <c r="G69" s="14"/>
      <c r="H69" s="14"/>
      <c r="I69" s="12"/>
    </row>
    <row r="70" spans="1:9" s="9" customFormat="1">
      <c r="A70" s="362"/>
      <c r="B70" s="8"/>
      <c r="C70" s="16"/>
      <c r="D70" s="14"/>
      <c r="E70" s="14"/>
      <c r="F70" s="14"/>
      <c r="G70" s="14"/>
      <c r="H70" s="14"/>
      <c r="I70" s="12"/>
    </row>
    <row r="71" spans="1:9" s="9" customFormat="1">
      <c r="A71" s="362"/>
      <c r="B71" s="8"/>
      <c r="C71" s="16"/>
      <c r="D71" s="14"/>
      <c r="E71" s="14"/>
      <c r="F71" s="14"/>
      <c r="G71" s="14"/>
      <c r="H71" s="14"/>
      <c r="I71" s="12"/>
    </row>
    <row r="72" spans="1:9" s="9" customFormat="1">
      <c r="A72" s="362"/>
      <c r="B72" s="8"/>
      <c r="C72" s="16"/>
      <c r="D72" s="14"/>
      <c r="E72" s="14"/>
      <c r="F72" s="14"/>
      <c r="G72" s="14"/>
      <c r="H72" s="14"/>
      <c r="I72" s="12"/>
    </row>
    <row r="73" spans="1:9" s="9" customFormat="1">
      <c r="A73" s="362"/>
      <c r="B73" s="8"/>
      <c r="C73" s="16"/>
      <c r="D73" s="14"/>
      <c r="E73" s="14"/>
      <c r="F73" s="14"/>
      <c r="G73" s="14"/>
      <c r="H73" s="14"/>
      <c r="I73" s="12"/>
    </row>
    <row r="74" spans="1:9" s="9" customFormat="1">
      <c r="A74" s="362"/>
      <c r="B74" s="8"/>
      <c r="C74" s="16"/>
      <c r="D74" s="14"/>
      <c r="E74" s="14"/>
      <c r="F74" s="14"/>
      <c r="G74" s="14"/>
      <c r="H74" s="14"/>
      <c r="I74" s="12"/>
    </row>
    <row r="75" spans="1:9" s="9" customFormat="1">
      <c r="A75" s="362"/>
      <c r="B75" s="8"/>
      <c r="C75" s="16"/>
      <c r="D75" s="14"/>
      <c r="E75" s="14"/>
      <c r="F75" s="14"/>
      <c r="G75" s="14"/>
      <c r="H75" s="14"/>
      <c r="I75" s="12"/>
    </row>
    <row r="76" spans="1:9" s="9" customFormat="1">
      <c r="A76" s="362"/>
      <c r="B76" s="8"/>
      <c r="C76" s="16"/>
      <c r="D76" s="14"/>
      <c r="E76" s="14"/>
      <c r="F76" s="14"/>
      <c r="G76" s="14"/>
      <c r="H76" s="14"/>
      <c r="I76" s="12"/>
    </row>
    <row r="77" spans="1:9" s="9" customFormat="1">
      <c r="A77" s="362"/>
      <c r="B77" s="8"/>
      <c r="C77" s="16"/>
      <c r="D77" s="14"/>
      <c r="E77" s="14"/>
      <c r="F77" s="14"/>
      <c r="G77" s="14"/>
      <c r="H77" s="14"/>
      <c r="I77" s="12"/>
    </row>
    <row r="78" spans="1:9" s="9" customFormat="1">
      <c r="A78" s="362"/>
      <c r="B78" s="8"/>
      <c r="C78" s="16"/>
      <c r="D78" s="14"/>
      <c r="E78" s="14"/>
      <c r="F78" s="14"/>
      <c r="G78" s="14"/>
      <c r="H78" s="14"/>
      <c r="I78" s="12"/>
    </row>
    <row r="79" spans="1:9" s="9" customFormat="1">
      <c r="A79" s="362"/>
      <c r="B79" s="8"/>
      <c r="C79" s="16"/>
      <c r="D79" s="14"/>
      <c r="E79" s="14"/>
      <c r="F79" s="14"/>
      <c r="G79" s="14"/>
      <c r="H79" s="14"/>
      <c r="I79" s="12"/>
    </row>
    <row r="80" spans="1:9" s="9" customFormat="1">
      <c r="A80" s="362"/>
      <c r="B80" s="8"/>
      <c r="C80" s="16"/>
      <c r="D80" s="14"/>
      <c r="E80" s="14"/>
      <c r="F80" s="14"/>
      <c r="G80" s="14"/>
      <c r="H80" s="14"/>
      <c r="I80" s="12"/>
    </row>
    <row r="81" spans="1:9" s="9" customFormat="1">
      <c r="A81" s="362"/>
      <c r="B81" s="8"/>
      <c r="C81" s="16"/>
      <c r="D81" s="14"/>
      <c r="E81" s="14"/>
      <c r="F81" s="14"/>
      <c r="G81" s="14"/>
      <c r="H81" s="14"/>
      <c r="I81" s="12"/>
    </row>
    <row r="82" spans="1:9" s="9" customFormat="1">
      <c r="A82" s="362"/>
      <c r="B82" s="8"/>
      <c r="C82" s="16"/>
      <c r="D82" s="14"/>
      <c r="E82" s="14"/>
      <c r="F82" s="14"/>
      <c r="G82" s="14"/>
      <c r="H82" s="14"/>
      <c r="I82" s="12"/>
    </row>
    <row r="83" spans="1:9" s="9" customFormat="1">
      <c r="A83" s="362"/>
      <c r="B83" s="8"/>
      <c r="C83" s="16"/>
      <c r="D83" s="14"/>
      <c r="E83" s="14"/>
      <c r="F83" s="14"/>
      <c r="G83" s="14"/>
      <c r="H83" s="14"/>
      <c r="I83" s="12"/>
    </row>
    <row r="84" spans="1:9" s="9" customFormat="1">
      <c r="A84" s="362"/>
      <c r="B84" s="8"/>
      <c r="C84" s="16"/>
      <c r="D84" s="14"/>
      <c r="E84" s="14"/>
      <c r="F84" s="14"/>
      <c r="G84" s="14"/>
      <c r="H84" s="14"/>
      <c r="I84" s="12"/>
    </row>
    <row r="85" spans="1:9" s="9" customFormat="1">
      <c r="A85" s="362"/>
      <c r="B85" s="8"/>
      <c r="C85" s="16"/>
      <c r="D85" s="14"/>
      <c r="E85" s="14"/>
      <c r="F85" s="14"/>
      <c r="G85" s="14"/>
      <c r="H85" s="14"/>
      <c r="I85" s="12"/>
    </row>
    <row r="86" spans="1:9" s="9" customFormat="1">
      <c r="A86" s="362"/>
      <c r="B86" s="8"/>
      <c r="C86" s="16"/>
      <c r="D86" s="14"/>
      <c r="E86" s="14"/>
      <c r="F86" s="14"/>
      <c r="G86" s="14"/>
      <c r="H86" s="14"/>
      <c r="I86" s="12"/>
    </row>
    <row r="87" spans="1:9" s="9" customFormat="1">
      <c r="A87" s="362"/>
      <c r="B87" s="8"/>
      <c r="C87" s="16"/>
      <c r="D87" s="14"/>
      <c r="E87" s="14"/>
      <c r="F87" s="14"/>
      <c r="G87" s="14"/>
      <c r="H87" s="14"/>
      <c r="I87" s="12"/>
    </row>
    <row r="88" spans="1:9" s="9" customFormat="1">
      <c r="A88" s="362"/>
      <c r="B88" s="8"/>
      <c r="C88" s="16"/>
      <c r="D88" s="14"/>
      <c r="E88" s="14"/>
      <c r="F88" s="14"/>
      <c r="G88" s="14"/>
      <c r="H88" s="14"/>
      <c r="I88" s="12"/>
    </row>
    <row r="89" spans="1:9" s="9" customFormat="1">
      <c r="A89" s="362"/>
      <c r="B89" s="8"/>
      <c r="C89" s="16"/>
      <c r="D89" s="14"/>
      <c r="E89" s="14"/>
      <c r="F89" s="14"/>
      <c r="G89" s="14"/>
      <c r="H89" s="14"/>
      <c r="I89" s="12"/>
    </row>
    <row r="90" spans="1:9" s="9" customFormat="1">
      <c r="A90" s="362"/>
      <c r="B90" s="8"/>
      <c r="C90" s="16"/>
      <c r="D90" s="14"/>
      <c r="E90" s="14"/>
      <c r="F90" s="14"/>
      <c r="G90" s="14"/>
      <c r="H90" s="14"/>
      <c r="I90" s="12"/>
    </row>
    <row r="91" spans="1:9" s="9" customFormat="1">
      <c r="A91" s="362"/>
      <c r="B91" s="8"/>
      <c r="C91" s="16"/>
      <c r="D91" s="14"/>
      <c r="E91" s="14"/>
      <c r="F91" s="14"/>
      <c r="G91" s="14"/>
      <c r="H91" s="14"/>
      <c r="I91" s="12"/>
    </row>
    <row r="92" spans="1:9" s="9" customFormat="1">
      <c r="A92" s="362"/>
      <c r="B92" s="8"/>
      <c r="C92" s="16"/>
      <c r="D92" s="14"/>
      <c r="E92" s="14"/>
      <c r="F92" s="14"/>
      <c r="G92" s="14"/>
      <c r="H92" s="14"/>
      <c r="I92" s="12"/>
    </row>
    <row r="93" spans="1:9" s="9" customFormat="1">
      <c r="A93" s="362"/>
      <c r="B93" s="8"/>
      <c r="C93" s="16"/>
      <c r="D93" s="14"/>
      <c r="E93" s="14"/>
      <c r="F93" s="14"/>
      <c r="G93" s="14"/>
      <c r="H93" s="14"/>
      <c r="I93" s="12"/>
    </row>
    <row r="94" spans="1:9" s="9" customFormat="1">
      <c r="A94" s="362"/>
      <c r="B94" s="8"/>
      <c r="C94" s="16"/>
      <c r="D94" s="14"/>
      <c r="E94" s="14"/>
      <c r="F94" s="14"/>
      <c r="G94" s="14"/>
      <c r="H94" s="14"/>
      <c r="I94" s="12"/>
    </row>
    <row r="95" spans="1:9" s="9" customFormat="1">
      <c r="A95" s="362"/>
      <c r="B95" s="8"/>
      <c r="C95" s="16"/>
      <c r="D95" s="14"/>
      <c r="E95" s="14"/>
      <c r="F95" s="14"/>
      <c r="G95" s="14"/>
      <c r="H95" s="14"/>
      <c r="I95" s="12"/>
    </row>
    <row r="96" spans="1:9" s="9" customFormat="1">
      <c r="A96" s="362"/>
      <c r="B96" s="8"/>
      <c r="C96" s="16"/>
      <c r="D96" s="14"/>
      <c r="E96" s="14"/>
      <c r="F96" s="14"/>
      <c r="G96" s="14"/>
      <c r="H96" s="14"/>
      <c r="I96" s="12"/>
    </row>
    <row r="97" spans="1:9" s="9" customFormat="1">
      <c r="A97" s="362"/>
      <c r="B97" s="8"/>
      <c r="C97" s="16"/>
      <c r="D97" s="14"/>
      <c r="E97" s="14"/>
      <c r="F97" s="14"/>
      <c r="G97" s="14"/>
      <c r="H97" s="14"/>
      <c r="I97" s="12"/>
    </row>
    <row r="98" spans="1:9" s="9" customFormat="1">
      <c r="A98" s="362"/>
      <c r="B98" s="8"/>
      <c r="C98" s="16"/>
      <c r="D98" s="14"/>
      <c r="E98" s="14"/>
      <c r="F98" s="14"/>
      <c r="G98" s="14"/>
      <c r="H98" s="14"/>
      <c r="I98" s="12"/>
    </row>
    <row r="99" spans="1:9" s="9" customFormat="1">
      <c r="A99" s="362"/>
      <c r="B99" s="8"/>
      <c r="C99" s="16"/>
      <c r="D99" s="14"/>
      <c r="E99" s="14"/>
      <c r="F99" s="14"/>
      <c r="G99" s="14"/>
      <c r="H99" s="14"/>
      <c r="I99" s="12"/>
    </row>
    <row r="100" spans="1:9" s="9" customFormat="1">
      <c r="A100" s="362"/>
      <c r="B100" s="8"/>
      <c r="C100" s="16"/>
      <c r="D100" s="14"/>
      <c r="E100" s="14"/>
      <c r="F100" s="14"/>
      <c r="G100" s="14"/>
      <c r="H100" s="14"/>
      <c r="I100" s="12"/>
    </row>
    <row r="101" spans="1:9" s="9" customFormat="1">
      <c r="A101" s="362"/>
      <c r="B101" s="8"/>
      <c r="C101" s="16"/>
      <c r="D101" s="14"/>
      <c r="E101" s="14"/>
      <c r="F101" s="14"/>
      <c r="G101" s="14"/>
      <c r="H101" s="14"/>
      <c r="I101" s="12"/>
    </row>
    <row r="102" spans="1:9" s="9" customFormat="1">
      <c r="A102" s="362"/>
      <c r="B102" s="8"/>
      <c r="C102" s="16"/>
      <c r="D102" s="14"/>
      <c r="E102" s="14"/>
      <c r="F102" s="14"/>
      <c r="G102" s="14"/>
      <c r="H102" s="14"/>
      <c r="I102" s="12"/>
    </row>
    <row r="103" spans="1:9" s="9" customFormat="1">
      <c r="A103" s="362"/>
      <c r="B103" s="8"/>
      <c r="C103" s="16"/>
      <c r="D103" s="14"/>
      <c r="E103" s="14"/>
      <c r="F103" s="14"/>
      <c r="G103" s="14"/>
      <c r="H103" s="14"/>
      <c r="I103" s="12"/>
    </row>
    <row r="104" spans="1:9" s="9" customFormat="1">
      <c r="A104" s="362"/>
      <c r="B104" s="8"/>
      <c r="C104" s="16"/>
      <c r="D104" s="14"/>
      <c r="E104" s="14"/>
      <c r="F104" s="14"/>
      <c r="G104" s="14"/>
      <c r="H104" s="14"/>
      <c r="I104" s="12"/>
    </row>
    <row r="105" spans="1:9" s="9" customFormat="1">
      <c r="A105" s="362"/>
      <c r="B105" s="8"/>
      <c r="C105" s="16"/>
      <c r="D105" s="14"/>
      <c r="E105" s="14"/>
      <c r="F105" s="14"/>
      <c r="G105" s="14"/>
      <c r="H105" s="14"/>
      <c r="I105" s="12"/>
    </row>
    <row r="106" spans="1:9" s="9" customFormat="1">
      <c r="A106" s="362"/>
      <c r="B106" s="8"/>
      <c r="C106" s="16"/>
      <c r="D106" s="14"/>
      <c r="E106" s="14"/>
      <c r="F106" s="14"/>
      <c r="G106" s="14"/>
      <c r="H106" s="14"/>
      <c r="I106" s="12"/>
    </row>
    <row r="107" spans="1:9" s="9" customFormat="1">
      <c r="A107" s="362"/>
      <c r="B107" s="8"/>
      <c r="C107" s="16"/>
      <c r="D107" s="14"/>
      <c r="E107" s="14"/>
      <c r="F107" s="14"/>
      <c r="G107" s="14"/>
      <c r="H107" s="14"/>
      <c r="I107" s="12"/>
    </row>
    <row r="108" spans="1:9" s="9" customFormat="1">
      <c r="A108" s="362"/>
      <c r="B108" s="8"/>
      <c r="C108" s="16"/>
      <c r="D108" s="14"/>
      <c r="E108" s="14"/>
      <c r="F108" s="14"/>
      <c r="G108" s="14"/>
      <c r="H108" s="14"/>
      <c r="I108" s="12"/>
    </row>
    <row r="109" spans="1:9" s="9" customFormat="1">
      <c r="A109" s="362"/>
      <c r="B109" s="8"/>
      <c r="C109" s="16"/>
      <c r="D109" s="14"/>
      <c r="E109" s="14"/>
      <c r="F109" s="14"/>
      <c r="G109" s="14"/>
      <c r="H109" s="14"/>
      <c r="I109" s="12"/>
    </row>
    <row r="110" spans="1:9" s="9" customFormat="1">
      <c r="A110" s="362"/>
      <c r="B110" s="8"/>
      <c r="C110" s="16"/>
      <c r="D110" s="14"/>
      <c r="E110" s="14"/>
      <c r="F110" s="14"/>
      <c r="G110" s="14"/>
      <c r="H110" s="14"/>
      <c r="I110" s="12"/>
    </row>
    <row r="111" spans="1:9" s="9" customFormat="1">
      <c r="A111" s="362"/>
      <c r="B111" s="8"/>
      <c r="C111" s="16"/>
      <c r="D111" s="14"/>
      <c r="E111" s="14"/>
      <c r="F111" s="14"/>
      <c r="G111" s="14"/>
      <c r="H111" s="14"/>
      <c r="I111" s="12"/>
    </row>
    <row r="112" spans="1:9" s="9" customFormat="1">
      <c r="A112" s="362"/>
      <c r="B112" s="8"/>
      <c r="C112" s="16"/>
      <c r="D112" s="14"/>
      <c r="E112" s="14"/>
      <c r="F112" s="14"/>
      <c r="G112" s="14"/>
      <c r="H112" s="14"/>
      <c r="I112" s="12"/>
    </row>
    <row r="113" spans="1:9" s="9" customFormat="1">
      <c r="A113" s="362"/>
      <c r="B113" s="8"/>
      <c r="C113" s="16"/>
      <c r="D113" s="14"/>
      <c r="E113" s="14"/>
      <c r="F113" s="14"/>
      <c r="G113" s="14"/>
      <c r="H113" s="14"/>
      <c r="I113" s="12"/>
    </row>
    <row r="114" spans="1:9" s="9" customFormat="1">
      <c r="A114" s="362"/>
      <c r="B114" s="8"/>
      <c r="C114" s="16"/>
      <c r="D114" s="14"/>
      <c r="E114" s="14"/>
      <c r="F114" s="14"/>
      <c r="G114" s="14"/>
      <c r="H114" s="14"/>
      <c r="I114" s="12"/>
    </row>
    <row r="115" spans="1:9" s="9" customFormat="1">
      <c r="A115" s="362"/>
      <c r="B115" s="8"/>
      <c r="C115" s="16"/>
      <c r="D115" s="14"/>
      <c r="E115" s="14"/>
      <c r="F115" s="14"/>
      <c r="G115" s="14"/>
      <c r="H115" s="14"/>
      <c r="I115" s="12"/>
    </row>
    <row r="116" spans="1:9" s="9" customFormat="1">
      <c r="A116" s="362"/>
      <c r="B116" s="8"/>
      <c r="C116" s="16"/>
      <c r="D116" s="14"/>
      <c r="E116" s="14"/>
      <c r="F116" s="14"/>
      <c r="G116" s="14"/>
      <c r="H116" s="14"/>
      <c r="I116" s="12"/>
    </row>
    <row r="117" spans="1:9" s="9" customFormat="1">
      <c r="A117" s="362"/>
      <c r="B117" s="8"/>
      <c r="C117" s="16"/>
      <c r="D117" s="14"/>
      <c r="E117" s="14"/>
      <c r="F117" s="14"/>
      <c r="G117" s="14"/>
      <c r="H117" s="14"/>
      <c r="I117" s="12"/>
    </row>
    <row r="118" spans="1:9" s="9" customFormat="1">
      <c r="A118" s="362"/>
      <c r="B118" s="8"/>
      <c r="C118" s="16"/>
      <c r="D118" s="14"/>
      <c r="E118" s="14"/>
      <c r="F118" s="14"/>
      <c r="G118" s="14"/>
      <c r="H118" s="14"/>
      <c r="I118" s="12"/>
    </row>
    <row r="119" spans="1:9" s="9" customFormat="1">
      <c r="A119" s="362"/>
      <c r="B119" s="8"/>
      <c r="C119" s="16"/>
      <c r="D119" s="14"/>
      <c r="E119" s="14"/>
      <c r="F119" s="14"/>
      <c r="G119" s="14"/>
      <c r="H119" s="14"/>
      <c r="I119" s="12"/>
    </row>
    <row r="120" spans="1:9" s="9" customFormat="1">
      <c r="A120" s="362"/>
      <c r="B120" s="8"/>
      <c r="C120" s="16"/>
      <c r="D120" s="14"/>
      <c r="E120" s="14"/>
      <c r="F120" s="14"/>
      <c r="G120" s="14"/>
      <c r="H120" s="14"/>
      <c r="I120" s="12"/>
    </row>
    <row r="121" spans="1:9" s="9" customFormat="1">
      <c r="A121" s="362"/>
      <c r="B121" s="8"/>
      <c r="C121" s="16"/>
      <c r="D121" s="14"/>
      <c r="E121" s="14"/>
      <c r="F121" s="14"/>
      <c r="G121" s="14"/>
      <c r="H121" s="14"/>
      <c r="I121" s="12"/>
    </row>
    <row r="122" spans="1:9" s="9" customFormat="1">
      <c r="A122" s="362"/>
      <c r="B122" s="8"/>
      <c r="C122" s="16"/>
      <c r="D122" s="14"/>
      <c r="E122" s="14"/>
      <c r="F122" s="14"/>
      <c r="G122" s="14"/>
      <c r="H122" s="14"/>
      <c r="I122" s="12"/>
    </row>
    <row r="123" spans="1:9" s="9" customFormat="1">
      <c r="A123" s="362"/>
      <c r="B123" s="8"/>
      <c r="C123" s="16"/>
      <c r="D123" s="14"/>
      <c r="E123" s="14"/>
      <c r="F123" s="14"/>
      <c r="G123" s="14"/>
      <c r="H123" s="14"/>
      <c r="I123" s="12"/>
    </row>
    <row r="124" spans="1:9" s="9" customFormat="1">
      <c r="A124" s="362"/>
      <c r="B124" s="8"/>
      <c r="C124" s="16"/>
      <c r="D124" s="14"/>
      <c r="E124" s="14"/>
      <c r="F124" s="14"/>
      <c r="G124" s="14"/>
      <c r="H124" s="14"/>
      <c r="I124" s="12"/>
    </row>
    <row r="125" spans="1:9" s="9" customFormat="1">
      <c r="A125" s="362"/>
      <c r="B125" s="8"/>
      <c r="C125" s="16"/>
      <c r="D125" s="14"/>
      <c r="E125" s="14"/>
      <c r="F125" s="14"/>
      <c r="G125" s="14"/>
      <c r="H125" s="14"/>
      <c r="I125" s="12"/>
    </row>
    <row r="126" spans="1:9" s="9" customFormat="1">
      <c r="A126" s="362"/>
      <c r="B126" s="8"/>
      <c r="C126" s="16"/>
      <c r="D126" s="14"/>
      <c r="E126" s="14"/>
      <c r="F126" s="14"/>
      <c r="G126" s="14"/>
      <c r="H126" s="14"/>
      <c r="I126" s="12"/>
    </row>
    <row r="127" spans="1:9" s="9" customFormat="1">
      <c r="A127" s="362"/>
      <c r="B127" s="8"/>
      <c r="C127" s="16"/>
      <c r="D127" s="14"/>
      <c r="E127" s="14"/>
      <c r="F127" s="14"/>
      <c r="G127" s="14"/>
      <c r="H127" s="14"/>
      <c r="I127" s="12"/>
    </row>
    <row r="128" spans="1:9" s="9" customFormat="1">
      <c r="A128" s="362"/>
      <c r="B128" s="8"/>
      <c r="C128" s="16"/>
      <c r="D128" s="14"/>
      <c r="E128" s="14"/>
      <c r="F128" s="14"/>
      <c r="G128" s="14"/>
      <c r="H128" s="14"/>
      <c r="I128" s="12"/>
    </row>
    <row r="129" spans="1:9" s="9" customFormat="1">
      <c r="A129" s="362"/>
      <c r="B129" s="8"/>
      <c r="C129" s="16"/>
      <c r="D129" s="14"/>
      <c r="E129" s="14"/>
      <c r="F129" s="14"/>
      <c r="G129" s="14"/>
      <c r="H129" s="14"/>
      <c r="I129" s="12"/>
    </row>
    <row r="130" spans="1:9" s="9" customFormat="1">
      <c r="A130" s="362"/>
      <c r="B130" s="8"/>
      <c r="C130" s="16"/>
      <c r="D130" s="14"/>
      <c r="E130" s="14"/>
      <c r="F130" s="14"/>
      <c r="G130" s="14"/>
      <c r="H130" s="14"/>
      <c r="I130" s="12"/>
    </row>
    <row r="131" spans="1:9" s="9" customFormat="1">
      <c r="A131" s="362"/>
      <c r="B131" s="8"/>
      <c r="C131" s="16"/>
      <c r="D131" s="14"/>
      <c r="E131" s="14"/>
      <c r="F131" s="14"/>
      <c r="G131" s="14"/>
      <c r="H131" s="14"/>
      <c r="I131" s="12"/>
    </row>
    <row r="132" spans="1:9" s="9" customFormat="1">
      <c r="A132" s="362"/>
      <c r="B132" s="8"/>
      <c r="C132" s="16"/>
      <c r="D132" s="14"/>
      <c r="E132" s="14"/>
      <c r="F132" s="14"/>
      <c r="G132" s="14"/>
      <c r="H132" s="14"/>
      <c r="I132" s="12"/>
    </row>
    <row r="133" spans="1:9" s="9" customFormat="1">
      <c r="A133" s="362"/>
      <c r="B133" s="8"/>
      <c r="C133" s="16"/>
      <c r="D133" s="14"/>
      <c r="E133" s="14"/>
      <c r="F133" s="14"/>
      <c r="G133" s="14"/>
      <c r="H133" s="14"/>
      <c r="I133" s="12"/>
    </row>
    <row r="134" spans="1:9" s="9" customFormat="1">
      <c r="A134" s="362"/>
      <c r="B134" s="8"/>
      <c r="C134" s="16"/>
      <c r="D134" s="14"/>
      <c r="E134" s="14"/>
      <c r="F134" s="14"/>
      <c r="G134" s="14"/>
      <c r="H134" s="14"/>
      <c r="I134" s="12"/>
    </row>
    <row r="135" spans="1:9" s="9" customFormat="1">
      <c r="A135" s="362"/>
      <c r="B135" s="8"/>
      <c r="C135" s="16"/>
      <c r="D135" s="14"/>
      <c r="E135" s="14"/>
      <c r="F135" s="14"/>
      <c r="G135" s="14"/>
      <c r="H135" s="14"/>
      <c r="I135" s="12"/>
    </row>
    <row r="136" spans="1:9" s="9" customFormat="1">
      <c r="A136" s="362"/>
      <c r="B136" s="8"/>
      <c r="C136" s="16"/>
      <c r="D136" s="14"/>
      <c r="E136" s="14"/>
      <c r="F136" s="14"/>
      <c r="G136" s="14"/>
      <c r="H136" s="14"/>
      <c r="I136" s="12"/>
    </row>
    <row r="137" spans="1:9" s="9" customFormat="1">
      <c r="A137" s="362"/>
      <c r="B137" s="8"/>
      <c r="C137" s="16"/>
      <c r="D137" s="14"/>
      <c r="E137" s="14"/>
      <c r="F137" s="14"/>
      <c r="G137" s="14"/>
      <c r="H137" s="14"/>
      <c r="I137" s="12"/>
    </row>
    <row r="138" spans="1:9" s="9" customFormat="1">
      <c r="A138" s="362"/>
      <c r="B138" s="8"/>
      <c r="C138" s="16"/>
      <c r="D138" s="14"/>
      <c r="E138" s="14"/>
      <c r="F138" s="14"/>
      <c r="G138" s="14"/>
      <c r="H138" s="14"/>
      <c r="I138" s="12"/>
    </row>
    <row r="139" spans="1:9" s="9" customFormat="1">
      <c r="A139" s="362"/>
      <c r="B139" s="8"/>
      <c r="C139" s="16"/>
      <c r="D139" s="14"/>
      <c r="E139" s="14"/>
      <c r="F139" s="14"/>
      <c r="G139" s="14"/>
      <c r="H139" s="14"/>
      <c r="I139" s="12"/>
    </row>
    <row r="140" spans="1:9" s="9" customFormat="1">
      <c r="A140" s="362"/>
      <c r="B140" s="8"/>
      <c r="C140" s="16"/>
      <c r="D140" s="14"/>
      <c r="E140" s="14"/>
      <c r="F140" s="14"/>
      <c r="G140" s="14"/>
      <c r="H140" s="14"/>
      <c r="I140" s="12"/>
    </row>
    <row r="141" spans="1:9" s="9" customFormat="1">
      <c r="A141" s="362"/>
      <c r="B141" s="8"/>
      <c r="C141" s="16"/>
      <c r="D141" s="14"/>
      <c r="E141" s="14"/>
      <c r="F141" s="14"/>
      <c r="G141" s="14"/>
      <c r="H141" s="14"/>
      <c r="I141" s="12"/>
    </row>
    <row r="142" spans="1:9" s="9" customFormat="1">
      <c r="A142" s="362"/>
      <c r="B142" s="8"/>
      <c r="C142" s="16"/>
      <c r="D142" s="14"/>
      <c r="E142" s="14"/>
      <c r="F142" s="14"/>
      <c r="G142" s="14"/>
      <c r="H142" s="14"/>
      <c r="I142" s="12"/>
    </row>
    <row r="143" spans="1:9" s="9" customFormat="1">
      <c r="A143" s="362"/>
      <c r="B143" s="8"/>
      <c r="C143" s="16"/>
      <c r="D143" s="14"/>
      <c r="E143" s="14"/>
      <c r="F143" s="14"/>
      <c r="G143" s="14"/>
      <c r="H143" s="14"/>
      <c r="I143" s="12"/>
    </row>
    <row r="144" spans="1:9" s="9" customFormat="1">
      <c r="A144" s="362"/>
      <c r="B144" s="8"/>
      <c r="C144" s="16"/>
      <c r="D144" s="14"/>
      <c r="E144" s="14"/>
      <c r="F144" s="14"/>
      <c r="G144" s="14"/>
      <c r="H144" s="14"/>
      <c r="I144" s="12"/>
    </row>
    <row r="145" spans="1:9" s="9" customFormat="1">
      <c r="A145" s="362"/>
      <c r="B145" s="8"/>
      <c r="C145" s="16"/>
      <c r="D145" s="14"/>
      <c r="E145" s="14"/>
      <c r="F145" s="14"/>
      <c r="G145" s="14"/>
      <c r="H145" s="14"/>
      <c r="I145" s="12"/>
    </row>
    <row r="146" spans="1:9" s="9" customFormat="1">
      <c r="A146" s="362"/>
      <c r="B146" s="8"/>
      <c r="C146" s="16"/>
      <c r="D146" s="14"/>
      <c r="E146" s="14"/>
      <c r="F146" s="14"/>
      <c r="G146" s="14"/>
      <c r="H146" s="14"/>
      <c r="I146" s="12"/>
    </row>
    <row r="147" spans="1:9" s="9" customFormat="1">
      <c r="A147" s="362"/>
      <c r="B147" s="8"/>
      <c r="C147" s="16"/>
      <c r="D147" s="14"/>
      <c r="E147" s="14"/>
      <c r="F147" s="14"/>
      <c r="G147" s="14"/>
      <c r="H147" s="14"/>
      <c r="I147" s="12"/>
    </row>
    <row r="148" spans="1:9" s="9" customFormat="1">
      <c r="A148" s="362"/>
      <c r="B148" s="8"/>
      <c r="C148" s="16"/>
      <c r="D148" s="14"/>
      <c r="E148" s="14"/>
      <c r="F148" s="14"/>
      <c r="G148" s="14"/>
      <c r="H148" s="14"/>
      <c r="I148" s="12"/>
    </row>
    <row r="149" spans="1:9" s="9" customFormat="1">
      <c r="A149" s="362"/>
      <c r="B149" s="8"/>
      <c r="C149" s="16"/>
      <c r="D149" s="14"/>
      <c r="E149" s="14"/>
      <c r="F149" s="14"/>
      <c r="G149" s="14"/>
      <c r="H149" s="14"/>
      <c r="I149" s="12"/>
    </row>
    <row r="150" spans="1:9" s="9" customFormat="1">
      <c r="A150" s="362"/>
      <c r="B150" s="8"/>
      <c r="C150" s="16"/>
      <c r="D150" s="14"/>
      <c r="E150" s="14"/>
      <c r="F150" s="14"/>
      <c r="G150" s="14"/>
      <c r="H150" s="14"/>
      <c r="I150" s="12"/>
    </row>
    <row r="151" spans="1:9" s="9" customFormat="1">
      <c r="A151" s="362"/>
      <c r="B151" s="8"/>
      <c r="C151" s="16"/>
      <c r="D151" s="14"/>
      <c r="E151" s="14"/>
      <c r="F151" s="14"/>
      <c r="G151" s="14"/>
      <c r="H151" s="14"/>
      <c r="I151" s="12"/>
    </row>
    <row r="152" spans="1:9" s="9" customFormat="1">
      <c r="A152" s="362"/>
      <c r="B152" s="8"/>
      <c r="C152" s="16"/>
      <c r="D152" s="14"/>
      <c r="E152" s="14"/>
      <c r="F152" s="14"/>
      <c r="G152" s="14"/>
      <c r="H152" s="14"/>
      <c r="I152" s="12"/>
    </row>
    <row r="153" spans="1:9" s="9" customFormat="1">
      <c r="A153" s="362"/>
      <c r="B153" s="8"/>
      <c r="C153" s="16"/>
      <c r="D153" s="14"/>
      <c r="E153" s="14"/>
      <c r="F153" s="14"/>
      <c r="G153" s="14"/>
      <c r="H153" s="14"/>
      <c r="I153" s="12"/>
    </row>
    <row r="154" spans="1:9" s="9" customFormat="1">
      <c r="A154" s="362"/>
      <c r="B154" s="8"/>
      <c r="C154" s="16"/>
      <c r="D154" s="14"/>
      <c r="E154" s="14"/>
      <c r="F154" s="14"/>
      <c r="G154" s="14"/>
      <c r="H154" s="14"/>
      <c r="I154" s="12"/>
    </row>
    <row r="155" spans="1:9" s="9" customFormat="1">
      <c r="A155" s="362"/>
      <c r="B155" s="8"/>
      <c r="C155" s="16"/>
      <c r="D155" s="14"/>
      <c r="E155" s="14"/>
      <c r="F155" s="14"/>
      <c r="G155" s="14"/>
      <c r="H155" s="14"/>
      <c r="I155" s="12"/>
    </row>
    <row r="156" spans="1:9" s="9" customFormat="1">
      <c r="A156" s="362"/>
      <c r="B156" s="8"/>
      <c r="C156" s="16"/>
      <c r="D156" s="14"/>
      <c r="E156" s="14"/>
      <c r="F156" s="14"/>
      <c r="G156" s="14"/>
      <c r="H156" s="14"/>
      <c r="I156" s="12"/>
    </row>
    <row r="157" spans="1:9" s="9" customFormat="1">
      <c r="A157" s="362"/>
      <c r="B157" s="8"/>
      <c r="C157" s="16"/>
      <c r="D157" s="14"/>
      <c r="E157" s="14"/>
      <c r="F157" s="14"/>
      <c r="G157" s="14"/>
      <c r="H157" s="14"/>
      <c r="I157" s="12"/>
    </row>
    <row r="158" spans="1:9" s="9" customFormat="1">
      <c r="A158" s="362"/>
      <c r="B158" s="8"/>
      <c r="C158" s="16"/>
      <c r="D158" s="14"/>
      <c r="E158" s="14"/>
      <c r="F158" s="14"/>
      <c r="G158" s="14"/>
      <c r="H158" s="14"/>
      <c r="I158" s="12"/>
    </row>
  </sheetData>
  <mergeCells count="4">
    <mergeCell ref="A2:H2"/>
    <mergeCell ref="A11:A12"/>
    <mergeCell ref="A13:A14"/>
    <mergeCell ref="A15:A16"/>
  </mergeCells>
  <pageMargins left="0.7" right="0.7" top="0.75" bottom="0.75" header="0.3" footer="0.3"/>
  <pageSetup paperSize="9" scale="91" orientation="portrait" r:id="rId1"/>
  <headerFooter>
    <oddHeader>&amp;C&amp;P</oddHeader>
  </headerFooter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64"/>
  <sheetViews>
    <sheetView view="pageBreakPreview" zoomScaleNormal="100" zoomScaleSheetLayoutView="100" workbookViewId="0">
      <selection activeCell="M19" sqref="M19"/>
    </sheetView>
  </sheetViews>
  <sheetFormatPr defaultColWidth="9.140625" defaultRowHeight="12.75"/>
  <cols>
    <col min="1" max="1" width="5" style="362" bestFit="1" customWidth="1"/>
    <col min="2" max="2" width="48.42578125" style="10" customWidth="1"/>
    <col min="3" max="3" width="6.42578125" style="16" customWidth="1"/>
    <col min="4" max="4" width="8" style="32" customWidth="1"/>
    <col min="5" max="5" width="1.42578125" style="14" customWidth="1"/>
    <col min="6" max="6" width="11.28515625" style="14" customWidth="1"/>
    <col min="7" max="7" width="2.5703125" style="14" customWidth="1"/>
    <col min="8" max="8" width="14.7109375" style="14" customWidth="1"/>
    <col min="9" max="9" width="4" style="12" customWidth="1"/>
    <col min="10" max="16384" width="9.140625" style="11"/>
  </cols>
  <sheetData>
    <row r="1" spans="1:9">
      <c r="I1" s="48"/>
    </row>
    <row r="2" spans="1:9" ht="41.25" customHeight="1">
      <c r="A2" s="390" t="s">
        <v>109</v>
      </c>
      <c r="B2" s="390"/>
      <c r="C2" s="390"/>
      <c r="D2" s="390"/>
      <c r="E2" s="390"/>
      <c r="F2" s="390"/>
      <c r="G2" s="390"/>
      <c r="H2" s="390"/>
    </row>
    <row r="5" spans="1:9" customFormat="1" ht="14.25">
      <c r="A5" s="375" t="s">
        <v>11</v>
      </c>
      <c r="B5" s="358" t="s">
        <v>31</v>
      </c>
      <c r="C5" s="358"/>
      <c r="D5" s="358"/>
      <c r="E5" s="358"/>
      <c r="F5" s="358"/>
      <c r="G5" s="358"/>
      <c r="H5" s="359"/>
    </row>
    <row r="6" spans="1:9" ht="15.75">
      <c r="A6" s="376"/>
      <c r="B6" s="19"/>
    </row>
    <row r="7" spans="1:9" s="54" customFormat="1" ht="89.25">
      <c r="A7" s="364" t="s">
        <v>3</v>
      </c>
      <c r="B7" s="58" t="s">
        <v>42</v>
      </c>
      <c r="C7" s="50"/>
      <c r="D7" s="96"/>
      <c r="E7" s="51"/>
      <c r="F7" s="51"/>
      <c r="G7" s="51"/>
      <c r="H7" s="51"/>
    </row>
    <row r="8" spans="1:9" s="54" customFormat="1">
      <c r="A8" s="364"/>
      <c r="B8" s="58" t="s">
        <v>108</v>
      </c>
      <c r="C8" s="59" t="s">
        <v>43</v>
      </c>
      <c r="D8" s="56">
        <v>36.299999999999997</v>
      </c>
      <c r="E8" s="51" t="s">
        <v>1</v>
      </c>
      <c r="F8" s="51"/>
      <c r="G8" s="51" t="s">
        <v>2</v>
      </c>
      <c r="H8" s="51">
        <f>D8*F8</f>
        <v>0</v>
      </c>
      <c r="I8" s="97"/>
    </row>
    <row r="9" spans="1:9" s="54" customFormat="1">
      <c r="A9" s="364"/>
      <c r="B9" s="58" t="s">
        <v>84</v>
      </c>
      <c r="C9" s="59" t="s">
        <v>43</v>
      </c>
      <c r="D9" s="56">
        <v>17.920000000000002</v>
      </c>
      <c r="E9" s="51" t="s">
        <v>1</v>
      </c>
      <c r="F9" s="51"/>
      <c r="G9" s="51" t="s">
        <v>2</v>
      </c>
      <c r="H9" s="51">
        <f>D9*F9</f>
        <v>0</v>
      </c>
      <c r="I9" s="97"/>
    </row>
    <row r="10" spans="1:9" s="54" customFormat="1">
      <c r="A10" s="364"/>
      <c r="B10" s="58" t="s">
        <v>44</v>
      </c>
      <c r="C10" s="59" t="s">
        <v>43</v>
      </c>
      <c r="D10" s="56">
        <v>1</v>
      </c>
      <c r="E10" s="51" t="s">
        <v>1</v>
      </c>
      <c r="F10" s="51"/>
      <c r="G10" s="51" t="s">
        <v>2</v>
      </c>
      <c r="H10" s="51">
        <f>D10*F10</f>
        <v>0</v>
      </c>
    </row>
    <row r="11" spans="1:9" s="65" customFormat="1">
      <c r="A11" s="365"/>
      <c r="B11" s="60"/>
      <c r="C11" s="61"/>
      <c r="D11" s="51"/>
      <c r="E11" s="62"/>
      <c r="F11" s="63"/>
      <c r="G11" s="64"/>
      <c r="H11" s="56"/>
    </row>
    <row r="12" spans="1:9" s="54" customFormat="1" ht="38.25">
      <c r="A12" s="406" t="s">
        <v>4</v>
      </c>
      <c r="B12" s="66" t="s">
        <v>45</v>
      </c>
      <c r="C12" s="61" t="s">
        <v>65</v>
      </c>
      <c r="D12" s="56">
        <f>D8*0.6+D9*0.6</f>
        <v>32.531999999999996</v>
      </c>
      <c r="E12" s="51" t="s">
        <v>1</v>
      </c>
      <c r="F12" s="51"/>
      <c r="G12" s="51" t="s">
        <v>2</v>
      </c>
      <c r="H12" s="51">
        <f>D12*F12</f>
        <v>0</v>
      </c>
    </row>
    <row r="13" spans="1:9" s="65" customFormat="1">
      <c r="A13" s="407"/>
      <c r="B13" s="67"/>
      <c r="C13" s="61"/>
      <c r="D13" s="96"/>
      <c r="E13" s="62"/>
      <c r="F13" s="63"/>
      <c r="G13" s="64"/>
      <c r="H13" s="56"/>
    </row>
    <row r="14" spans="1:9" s="54" customFormat="1" ht="63.75">
      <c r="A14" s="408" t="s">
        <v>5</v>
      </c>
      <c r="B14" s="68" t="s">
        <v>46</v>
      </c>
      <c r="C14" s="61"/>
      <c r="D14" s="98"/>
      <c r="E14" s="51"/>
      <c r="F14" s="51"/>
      <c r="G14" s="51"/>
      <c r="H14" s="51"/>
    </row>
    <row r="15" spans="1:9" s="54" customFormat="1">
      <c r="A15" s="408"/>
      <c r="B15" s="58" t="s">
        <v>84</v>
      </c>
      <c r="C15" s="59" t="s">
        <v>43</v>
      </c>
      <c r="D15" s="56">
        <v>6.58</v>
      </c>
      <c r="E15" s="51" t="s">
        <v>1</v>
      </c>
      <c r="F15" s="51"/>
      <c r="G15" s="51" t="s">
        <v>2</v>
      </c>
      <c r="H15" s="51">
        <f>D15*F15</f>
        <v>0</v>
      </c>
    </row>
    <row r="16" spans="1:9" s="65" customFormat="1">
      <c r="A16" s="408"/>
      <c r="B16" s="67"/>
      <c r="C16" s="61"/>
      <c r="D16" s="96"/>
      <c r="E16" s="62"/>
      <c r="F16" s="63"/>
      <c r="G16" s="64"/>
      <c r="H16" s="51"/>
    </row>
    <row r="17" spans="1:9" s="54" customFormat="1" ht="38.25">
      <c r="A17" s="408" t="s">
        <v>6</v>
      </c>
      <c r="B17" s="66" t="s">
        <v>85</v>
      </c>
      <c r="C17" s="61" t="s">
        <v>43</v>
      </c>
      <c r="D17" s="56">
        <v>1.65</v>
      </c>
      <c r="E17" s="51" t="s">
        <v>1</v>
      </c>
      <c r="F17" s="51"/>
      <c r="G17" s="51" t="s">
        <v>2</v>
      </c>
      <c r="H17" s="51">
        <f>D17*F17</f>
        <v>0</v>
      </c>
    </row>
    <row r="18" spans="1:9" s="65" customFormat="1">
      <c r="A18" s="408"/>
      <c r="B18" s="69"/>
      <c r="C18" s="61"/>
      <c r="D18" s="96"/>
      <c r="E18" s="62"/>
      <c r="F18" s="63"/>
      <c r="G18" s="64"/>
      <c r="H18" s="51"/>
    </row>
    <row r="19" spans="1:9" s="54" customFormat="1" ht="89.25">
      <c r="A19" s="408" t="s">
        <v>7</v>
      </c>
      <c r="B19" s="66" t="s">
        <v>86</v>
      </c>
      <c r="C19" s="61" t="s">
        <v>43</v>
      </c>
      <c r="D19" s="56">
        <f>D8*0.7+D9*0.7</f>
        <v>37.953999999999994</v>
      </c>
      <c r="E19" s="51" t="s">
        <v>1</v>
      </c>
      <c r="F19" s="51"/>
      <c r="G19" s="51" t="s">
        <v>2</v>
      </c>
      <c r="H19" s="51">
        <f>D19*F19</f>
        <v>0</v>
      </c>
    </row>
    <row r="20" spans="1:9" s="65" customFormat="1">
      <c r="A20" s="408"/>
      <c r="B20" s="69"/>
      <c r="C20" s="70"/>
      <c r="D20" s="99"/>
      <c r="E20" s="62"/>
      <c r="F20" s="63"/>
      <c r="G20" s="64"/>
      <c r="H20" s="51"/>
    </row>
    <row r="21" spans="1:9" s="54" customFormat="1" ht="38.25">
      <c r="A21" s="371">
        <v>6</v>
      </c>
      <c r="B21" s="66" t="s">
        <v>47</v>
      </c>
      <c r="C21" s="61" t="s">
        <v>43</v>
      </c>
      <c r="D21" s="56">
        <f>D8+D9+D10-D15+D19</f>
        <v>86.593999999999994</v>
      </c>
      <c r="E21" s="51" t="s">
        <v>1</v>
      </c>
      <c r="F21" s="51"/>
      <c r="G21" s="51" t="s">
        <v>2</v>
      </c>
      <c r="H21" s="51">
        <f>D21*F21</f>
        <v>0</v>
      </c>
    </row>
    <row r="22" spans="1:9" s="7" customFormat="1" ht="18" customHeight="1">
      <c r="A22" s="378"/>
      <c r="B22" s="20"/>
      <c r="C22" s="16"/>
      <c r="D22" s="32"/>
      <c r="E22" s="14"/>
      <c r="F22" s="14"/>
      <c r="G22" s="14"/>
      <c r="H22" s="14"/>
      <c r="I22" s="71"/>
    </row>
    <row r="23" spans="1:9" customFormat="1" ht="14.25">
      <c r="A23" s="375" t="s">
        <v>12</v>
      </c>
      <c r="B23" s="358" t="s">
        <v>33</v>
      </c>
      <c r="C23" s="358"/>
      <c r="D23" s="358"/>
      <c r="E23" s="358"/>
      <c r="F23" s="358"/>
      <c r="G23" s="358"/>
      <c r="H23" s="359"/>
    </row>
    <row r="24" spans="1:9" ht="15.75">
      <c r="A24" s="376"/>
      <c r="B24" s="19"/>
    </row>
    <row r="25" spans="1:9" s="73" customFormat="1" ht="51">
      <c r="A25" s="411" t="s">
        <v>3</v>
      </c>
      <c r="B25" s="72" t="s">
        <v>48</v>
      </c>
      <c r="C25" s="100" t="s">
        <v>43</v>
      </c>
      <c r="D25" s="56">
        <v>0.45</v>
      </c>
      <c r="E25" s="51" t="s">
        <v>1</v>
      </c>
      <c r="F25" s="51"/>
      <c r="G25" s="51" t="s">
        <v>2</v>
      </c>
      <c r="H25" s="51">
        <f>D25*F25</f>
        <v>0</v>
      </c>
    </row>
    <row r="26" spans="1:9" s="73" customFormat="1">
      <c r="A26" s="409"/>
      <c r="B26" s="74"/>
      <c r="C26" s="75"/>
      <c r="D26" s="96"/>
      <c r="E26" s="62"/>
      <c r="F26" s="63"/>
      <c r="G26" s="76"/>
      <c r="H26" s="77"/>
    </row>
    <row r="27" spans="1:9" s="73" customFormat="1" ht="63.75">
      <c r="A27" s="409" t="s">
        <v>4</v>
      </c>
      <c r="B27" s="78" t="s">
        <v>49</v>
      </c>
      <c r="C27" s="79" t="s">
        <v>64</v>
      </c>
      <c r="D27" s="56">
        <v>1</v>
      </c>
      <c r="E27" s="51" t="s">
        <v>1</v>
      </c>
      <c r="F27" s="51"/>
      <c r="G27" s="51" t="s">
        <v>2</v>
      </c>
      <c r="H27" s="51">
        <f>D27*F27</f>
        <v>0</v>
      </c>
    </row>
    <row r="28" spans="1:9" s="80" customFormat="1">
      <c r="A28" s="409"/>
      <c r="B28" s="101"/>
      <c r="C28" s="79"/>
      <c r="D28" s="96"/>
      <c r="E28" s="62"/>
      <c r="F28" s="63"/>
      <c r="G28" s="76"/>
      <c r="H28" s="77"/>
    </row>
    <row r="29" spans="1:9" s="54" customFormat="1" ht="51">
      <c r="A29" s="408" t="s">
        <v>5</v>
      </c>
      <c r="B29" s="68" t="s">
        <v>50</v>
      </c>
      <c r="C29" s="79" t="s">
        <v>28</v>
      </c>
      <c r="D29" s="56">
        <v>1</v>
      </c>
      <c r="E29" s="51" t="s">
        <v>1</v>
      </c>
      <c r="F29" s="51"/>
      <c r="G29" s="51" t="s">
        <v>2</v>
      </c>
      <c r="H29" s="51">
        <f>D29*F29</f>
        <v>0</v>
      </c>
    </row>
    <row r="30" spans="1:9" s="65" customFormat="1">
      <c r="A30" s="408"/>
      <c r="B30" s="69"/>
      <c r="C30" s="50"/>
      <c r="D30" s="96"/>
      <c r="E30" s="62"/>
      <c r="F30" s="63"/>
      <c r="G30" s="76"/>
      <c r="H30" s="51"/>
    </row>
    <row r="31" spans="1:9" s="80" customFormat="1" ht="89.25">
      <c r="A31" s="366" t="s">
        <v>6</v>
      </c>
      <c r="B31" s="78" t="s">
        <v>51</v>
      </c>
      <c r="C31" s="79" t="s">
        <v>28</v>
      </c>
      <c r="D31" s="56">
        <v>1</v>
      </c>
      <c r="E31" s="51" t="s">
        <v>1</v>
      </c>
      <c r="F31" s="51"/>
      <c r="G31" s="51" t="s">
        <v>2</v>
      </c>
      <c r="H31" s="51">
        <f>D31*F31</f>
        <v>0</v>
      </c>
    </row>
    <row r="32" spans="1:9" s="4" customFormat="1" ht="16.5" customHeight="1">
      <c r="A32" s="372"/>
      <c r="B32" s="3"/>
      <c r="C32" s="17"/>
      <c r="D32" s="33"/>
      <c r="E32" s="14"/>
      <c r="F32" s="14"/>
      <c r="G32" s="14"/>
      <c r="H32" s="14"/>
      <c r="I32" s="13"/>
    </row>
    <row r="33" spans="1:9" customFormat="1">
      <c r="A33" s="374" t="s">
        <v>9</v>
      </c>
      <c r="B33" s="360" t="s">
        <v>52</v>
      </c>
      <c r="C33" s="360"/>
      <c r="D33" s="360"/>
      <c r="E33" s="360"/>
      <c r="F33" s="360"/>
      <c r="G33" s="360"/>
      <c r="H33" s="361"/>
    </row>
    <row r="34" spans="1:9" s="4" customFormat="1" ht="19.5" customHeight="1">
      <c r="A34" s="369"/>
      <c r="B34" s="15"/>
      <c r="C34" s="17"/>
      <c r="D34" s="33"/>
      <c r="E34" s="14"/>
      <c r="F34" s="14"/>
      <c r="G34" s="14"/>
      <c r="H34" s="14"/>
      <c r="I34" s="13"/>
    </row>
    <row r="35" spans="1:9" s="57" customFormat="1" ht="38.25" customHeight="1">
      <c r="A35" s="370" t="s">
        <v>3</v>
      </c>
      <c r="B35" s="82" t="s">
        <v>54</v>
      </c>
      <c r="C35" s="50"/>
      <c r="D35" s="96"/>
      <c r="E35" s="51"/>
      <c r="F35" s="51"/>
      <c r="G35" s="51"/>
      <c r="H35" s="51"/>
      <c r="I35" s="53"/>
    </row>
    <row r="36" spans="1:9" s="57" customFormat="1">
      <c r="A36" s="370"/>
      <c r="B36" s="82" t="s">
        <v>55</v>
      </c>
      <c r="C36" s="50" t="s">
        <v>53</v>
      </c>
      <c r="D36" s="51">
        <v>56</v>
      </c>
      <c r="E36" s="51" t="s">
        <v>1</v>
      </c>
      <c r="F36" s="51"/>
      <c r="G36" s="51" t="s">
        <v>2</v>
      </c>
      <c r="H36" s="51">
        <f>D36*F36</f>
        <v>0</v>
      </c>
      <c r="I36" s="53"/>
    </row>
    <row r="37" spans="1:9" s="57" customFormat="1">
      <c r="A37" s="370"/>
      <c r="B37" s="82"/>
      <c r="C37" s="50"/>
      <c r="D37" s="51"/>
      <c r="E37" s="51"/>
      <c r="F37" s="51"/>
      <c r="G37" s="51"/>
      <c r="H37" s="51"/>
      <c r="I37" s="53"/>
    </row>
    <row r="38" spans="1:9" s="57" customFormat="1" ht="51">
      <c r="A38" s="370" t="s">
        <v>4</v>
      </c>
      <c r="B38" s="81" t="s">
        <v>110</v>
      </c>
      <c r="C38" s="50"/>
      <c r="D38" s="51"/>
      <c r="E38" s="51"/>
      <c r="F38" s="51"/>
      <c r="G38" s="51"/>
      <c r="H38" s="51"/>
      <c r="I38" s="53"/>
    </row>
    <row r="39" spans="1:9" s="57" customFormat="1">
      <c r="A39" s="370"/>
      <c r="B39" s="82" t="s">
        <v>111</v>
      </c>
      <c r="C39" s="83" t="s">
        <v>53</v>
      </c>
      <c r="D39" s="52">
        <v>61</v>
      </c>
      <c r="E39" s="51" t="s">
        <v>1</v>
      </c>
      <c r="F39" s="51"/>
      <c r="G39" s="51" t="s">
        <v>2</v>
      </c>
      <c r="H39" s="51">
        <f t="shared" ref="H39" si="0">D39*F39</f>
        <v>0</v>
      </c>
      <c r="I39" s="53"/>
    </row>
    <row r="40" spans="1:9" s="57" customFormat="1">
      <c r="A40" s="370"/>
      <c r="B40" s="82"/>
      <c r="C40" s="83"/>
      <c r="D40" s="52"/>
      <c r="E40" s="51"/>
      <c r="F40" s="51"/>
      <c r="G40" s="51"/>
      <c r="H40" s="51"/>
      <c r="I40" s="53"/>
    </row>
    <row r="41" spans="1:9" s="57" customFormat="1" ht="51">
      <c r="A41" s="370" t="s">
        <v>5</v>
      </c>
      <c r="B41" s="81" t="s">
        <v>112</v>
      </c>
      <c r="C41" s="83" t="s">
        <v>29</v>
      </c>
      <c r="D41" s="52">
        <v>1</v>
      </c>
      <c r="E41" s="51" t="s">
        <v>1</v>
      </c>
      <c r="F41" s="51"/>
      <c r="G41" s="51" t="s">
        <v>2</v>
      </c>
      <c r="H41" s="51">
        <f t="shared" ref="H41" si="1">D41*F41</f>
        <v>0</v>
      </c>
      <c r="I41" s="53"/>
    </row>
    <row r="42" spans="1:9" s="7" customFormat="1">
      <c r="A42" s="372"/>
      <c r="B42" s="6"/>
      <c r="C42" s="16"/>
      <c r="D42" s="32"/>
      <c r="E42" s="14"/>
      <c r="F42" s="14"/>
      <c r="G42" s="14"/>
      <c r="H42" s="14"/>
      <c r="I42" s="12"/>
    </row>
    <row r="43" spans="1:9" s="57" customFormat="1" ht="38.25">
      <c r="A43" s="370" t="s">
        <v>6</v>
      </c>
      <c r="B43" s="81" t="s">
        <v>113</v>
      </c>
      <c r="C43" s="83" t="s">
        <v>114</v>
      </c>
      <c r="D43" s="52">
        <v>1</v>
      </c>
      <c r="E43" s="51" t="s">
        <v>1</v>
      </c>
      <c r="F43" s="51"/>
      <c r="G43" s="51" t="s">
        <v>2</v>
      </c>
      <c r="H43" s="51">
        <f t="shared" ref="H43" si="2">D43*F43</f>
        <v>0</v>
      </c>
      <c r="I43" s="53"/>
    </row>
    <row r="44" spans="1:9" s="57" customFormat="1">
      <c r="A44" s="370"/>
      <c r="B44" s="81"/>
      <c r="C44" s="83"/>
      <c r="D44" s="52"/>
      <c r="E44" s="51"/>
      <c r="F44" s="51"/>
      <c r="G44" s="51"/>
      <c r="H44" s="51"/>
      <c r="I44" s="53"/>
    </row>
    <row r="45" spans="1:9" s="57" customFormat="1" ht="51">
      <c r="A45" s="370" t="s">
        <v>7</v>
      </c>
      <c r="B45" s="81" t="s">
        <v>115</v>
      </c>
      <c r="C45" s="83" t="s">
        <v>114</v>
      </c>
      <c r="D45" s="52">
        <v>1</v>
      </c>
      <c r="E45" s="51" t="s">
        <v>1</v>
      </c>
      <c r="F45" s="51"/>
      <c r="G45" s="51" t="s">
        <v>2</v>
      </c>
      <c r="H45" s="51">
        <f t="shared" ref="H45" si="3">D45*F45</f>
        <v>0</v>
      </c>
      <c r="I45" s="53"/>
    </row>
    <row r="46" spans="1:9" s="9" customFormat="1" ht="13.5" customHeight="1">
      <c r="A46" s="372"/>
      <c r="B46" s="2"/>
      <c r="C46" s="16"/>
      <c r="D46" s="32"/>
      <c r="E46" s="14"/>
      <c r="F46" s="14"/>
      <c r="G46" s="14"/>
      <c r="H46" s="14"/>
      <c r="I46" s="12"/>
    </row>
    <row r="47" spans="1:9" customFormat="1" ht="14.25">
      <c r="A47" s="375" t="s">
        <v>10</v>
      </c>
      <c r="B47" s="358" t="s">
        <v>35</v>
      </c>
      <c r="C47" s="358"/>
      <c r="D47" s="358"/>
      <c r="E47" s="358"/>
      <c r="F47" s="358"/>
      <c r="G47" s="358"/>
      <c r="H47" s="359"/>
    </row>
    <row r="48" spans="1:9" s="4" customFormat="1" ht="19.5" customHeight="1">
      <c r="A48" s="369"/>
      <c r="B48" s="15"/>
      <c r="C48" s="17"/>
      <c r="D48" s="33"/>
      <c r="E48" s="14"/>
      <c r="F48" s="14"/>
      <c r="G48" s="14"/>
      <c r="H48" s="14"/>
      <c r="I48" s="13"/>
    </row>
    <row r="49" spans="1:9" s="54" customFormat="1" ht="51">
      <c r="A49" s="381" t="s">
        <v>3</v>
      </c>
      <c r="B49" s="86" t="s">
        <v>87</v>
      </c>
      <c r="C49" s="55" t="s">
        <v>29</v>
      </c>
      <c r="D49" s="56">
        <v>3</v>
      </c>
      <c r="E49" s="51" t="s">
        <v>1</v>
      </c>
      <c r="F49" s="51"/>
      <c r="G49" s="51" t="s">
        <v>2</v>
      </c>
      <c r="H49" s="51">
        <f>D49*F49</f>
        <v>0</v>
      </c>
      <c r="I49" s="51"/>
    </row>
    <row r="50" spans="1:9" s="54" customFormat="1">
      <c r="A50" s="381"/>
      <c r="B50" s="86"/>
      <c r="C50" s="55"/>
      <c r="D50" s="98"/>
      <c r="E50" s="51"/>
      <c r="F50" s="51"/>
      <c r="G50" s="51"/>
      <c r="H50" s="51"/>
      <c r="I50" s="51"/>
    </row>
    <row r="51" spans="1:9" s="54" customFormat="1" ht="38.25">
      <c r="A51" s="381" t="s">
        <v>4</v>
      </c>
      <c r="B51" s="86" t="s">
        <v>56</v>
      </c>
      <c r="C51" s="55" t="s">
        <v>29</v>
      </c>
      <c r="D51" s="56">
        <v>1</v>
      </c>
      <c r="E51" s="51" t="s">
        <v>1</v>
      </c>
      <c r="F51" s="51"/>
      <c r="G51" s="51" t="s">
        <v>2</v>
      </c>
      <c r="H51" s="51">
        <f>D51*F51</f>
        <v>0</v>
      </c>
      <c r="I51" s="51"/>
    </row>
    <row r="52" spans="1:9" s="9" customFormat="1">
      <c r="A52" s="17"/>
      <c r="B52" s="1"/>
      <c r="C52" s="16"/>
      <c r="D52" s="32"/>
      <c r="E52" s="14"/>
      <c r="F52" s="14"/>
      <c r="G52" s="14"/>
      <c r="H52" s="14"/>
      <c r="I52" s="12"/>
    </row>
    <row r="53" spans="1:9" customFormat="1" ht="14.25">
      <c r="A53" s="375" t="s">
        <v>13</v>
      </c>
      <c r="B53" s="358" t="s">
        <v>57</v>
      </c>
      <c r="C53" s="358"/>
      <c r="D53" s="358"/>
      <c r="E53" s="358"/>
      <c r="F53" s="358"/>
      <c r="G53" s="358"/>
      <c r="H53" s="359"/>
    </row>
    <row r="54" spans="1:9" s="4" customFormat="1" ht="19.5" customHeight="1">
      <c r="A54" s="369"/>
      <c r="B54" s="15"/>
      <c r="C54" s="17"/>
      <c r="D54" s="33"/>
      <c r="E54" s="14"/>
      <c r="F54" s="14"/>
      <c r="G54" s="14"/>
      <c r="H54" s="14"/>
      <c r="I54" s="13"/>
    </row>
    <row r="55" spans="1:9" s="57" customFormat="1" ht="38.25">
      <c r="A55" s="379">
        <v>1</v>
      </c>
      <c r="B55" s="87" t="s">
        <v>88</v>
      </c>
      <c r="C55" s="55" t="s">
        <v>53</v>
      </c>
      <c r="D55" s="56">
        <v>117</v>
      </c>
      <c r="E55" s="51" t="s">
        <v>1</v>
      </c>
      <c r="F55" s="51"/>
      <c r="G55" s="51" t="s">
        <v>2</v>
      </c>
      <c r="H55" s="51">
        <f>D55*F55</f>
        <v>0</v>
      </c>
      <c r="I55" s="51"/>
    </row>
    <row r="56" spans="1:9" s="57" customFormat="1">
      <c r="A56" s="379"/>
      <c r="B56" s="87"/>
      <c r="C56" s="83"/>
      <c r="D56" s="96"/>
      <c r="E56" s="52"/>
      <c r="F56" s="51"/>
      <c r="G56" s="52"/>
      <c r="H56" s="52"/>
    </row>
    <row r="57" spans="1:9" s="65" customFormat="1" ht="25.5">
      <c r="A57" s="379">
        <v>2</v>
      </c>
      <c r="B57" s="49" t="s">
        <v>60</v>
      </c>
      <c r="C57" s="50" t="s">
        <v>30</v>
      </c>
      <c r="D57" s="96"/>
      <c r="E57" s="51"/>
      <c r="F57" s="51"/>
      <c r="G57" s="51" t="s">
        <v>2</v>
      </c>
      <c r="H57" s="51"/>
      <c r="I57" s="53"/>
    </row>
    <row r="58" spans="1:9" s="65" customFormat="1">
      <c r="A58" s="379"/>
      <c r="B58" s="93"/>
      <c r="C58" s="50"/>
      <c r="D58" s="96"/>
      <c r="E58" s="51"/>
      <c r="F58" s="51"/>
      <c r="G58" s="51"/>
      <c r="H58" s="51"/>
      <c r="I58" s="53"/>
    </row>
    <row r="59" spans="1:9" s="65" customFormat="1" ht="25.5">
      <c r="A59" s="379">
        <v>3</v>
      </c>
      <c r="B59" s="93" t="s">
        <v>61</v>
      </c>
      <c r="C59" s="50" t="s">
        <v>62</v>
      </c>
      <c r="D59" s="96"/>
      <c r="E59" s="51"/>
      <c r="F59" s="51"/>
      <c r="G59" s="51" t="s">
        <v>2</v>
      </c>
      <c r="H59" s="51"/>
      <c r="I59" s="53"/>
    </row>
    <row r="60" spans="1:9" s="65" customFormat="1">
      <c r="A60" s="379"/>
      <c r="B60" s="93"/>
      <c r="C60" s="50"/>
      <c r="D60" s="96"/>
      <c r="E60" s="51"/>
      <c r="F60" s="51"/>
      <c r="G60" s="51"/>
      <c r="H60" s="51"/>
      <c r="I60" s="53"/>
    </row>
    <row r="61" spans="1:9" s="65" customFormat="1" ht="38.25">
      <c r="A61" s="379">
        <v>4</v>
      </c>
      <c r="B61" s="93" t="s">
        <v>89</v>
      </c>
      <c r="C61" s="50" t="s">
        <v>29</v>
      </c>
      <c r="D61" s="56">
        <v>1</v>
      </c>
      <c r="E61" s="51" t="s">
        <v>1</v>
      </c>
      <c r="F61" s="51"/>
      <c r="G61" s="51" t="s">
        <v>2</v>
      </c>
      <c r="H61" s="51">
        <f>D61*F61</f>
        <v>0</v>
      </c>
      <c r="I61" s="53"/>
    </row>
    <row r="62" spans="1:9" s="9" customFormat="1">
      <c r="A62" s="380"/>
      <c r="B62" s="1"/>
      <c r="C62" s="16"/>
      <c r="D62" s="32"/>
      <c r="E62" s="14"/>
      <c r="F62" s="14"/>
      <c r="G62" s="14"/>
      <c r="H62" s="14"/>
      <c r="I62" s="12"/>
    </row>
    <row r="63" spans="1:9" s="9" customFormat="1" ht="30" customHeight="1">
      <c r="A63" s="362"/>
      <c r="B63" s="410" t="s">
        <v>90</v>
      </c>
      <c r="C63" s="410"/>
      <c r="D63" s="410"/>
      <c r="E63" s="410"/>
      <c r="F63" s="410"/>
      <c r="G63" s="14"/>
      <c r="H63" s="14"/>
      <c r="I63" s="12"/>
    </row>
    <row r="64" spans="1:9" s="9" customFormat="1" ht="15" customHeight="1">
      <c r="A64" s="362"/>
      <c r="B64" s="22"/>
      <c r="C64" s="16"/>
      <c r="D64" s="32"/>
      <c r="E64" s="14"/>
      <c r="F64" s="14"/>
      <c r="G64" s="14"/>
      <c r="H64" s="14"/>
      <c r="I64" s="12"/>
    </row>
    <row r="65" spans="1:9" s="9" customFormat="1" ht="15" customHeight="1">
      <c r="A65" s="362"/>
      <c r="B65" s="23" t="s">
        <v>40</v>
      </c>
      <c r="C65" s="24"/>
      <c r="D65" s="34"/>
      <c r="E65" s="25"/>
      <c r="F65" s="25"/>
      <c r="G65" s="25"/>
      <c r="H65" s="25">
        <f>SUM(H6:H64)</f>
        <v>0</v>
      </c>
      <c r="I65" s="12"/>
    </row>
    <row r="66" spans="1:9" s="9" customFormat="1" ht="15" customHeight="1">
      <c r="A66" s="362"/>
      <c r="B66" s="22"/>
      <c r="C66" s="16"/>
      <c r="D66" s="32"/>
      <c r="E66" s="14"/>
      <c r="F66" s="14"/>
      <c r="G66" s="14"/>
      <c r="H66" s="14"/>
      <c r="I66" s="12"/>
    </row>
    <row r="67" spans="1:9" s="9" customFormat="1">
      <c r="A67" s="17"/>
      <c r="B67" s="26" t="s">
        <v>41</v>
      </c>
      <c r="C67" s="16"/>
      <c r="D67" s="32"/>
      <c r="E67" s="14"/>
      <c r="F67" s="14"/>
      <c r="G67" s="14"/>
      <c r="H67" s="14">
        <f>H65</f>
        <v>0</v>
      </c>
      <c r="I67" s="12"/>
    </row>
    <row r="68" spans="1:9" s="9" customFormat="1">
      <c r="A68" s="17"/>
      <c r="B68" s="27"/>
      <c r="C68" s="28"/>
      <c r="D68" s="32"/>
      <c r="E68" s="14"/>
      <c r="F68" s="14"/>
      <c r="G68" s="14"/>
      <c r="H68" s="14"/>
      <c r="I68" s="12"/>
    </row>
    <row r="69" spans="1:9" s="9" customFormat="1">
      <c r="A69" s="17"/>
      <c r="B69" s="27"/>
      <c r="C69" s="16"/>
      <c r="D69" s="32"/>
      <c r="E69" s="14"/>
      <c r="F69" s="14"/>
      <c r="G69" s="14"/>
      <c r="H69" s="14"/>
      <c r="I69" s="12"/>
    </row>
    <row r="70" spans="1:9" s="9" customFormat="1">
      <c r="A70" s="373"/>
      <c r="B70" s="1"/>
      <c r="C70" s="16"/>
      <c r="D70" s="32"/>
      <c r="E70" s="14"/>
      <c r="F70" s="14"/>
      <c r="G70" s="14"/>
      <c r="H70" s="14"/>
      <c r="I70" s="12"/>
    </row>
    <row r="71" spans="1:9" s="9" customFormat="1">
      <c r="A71" s="17"/>
      <c r="B71" s="1"/>
      <c r="C71" s="28"/>
      <c r="D71" s="32"/>
      <c r="E71" s="14"/>
      <c r="F71" s="14"/>
      <c r="G71" s="14"/>
      <c r="H71" s="14"/>
      <c r="I71" s="12"/>
    </row>
    <row r="72" spans="1:9" s="9" customFormat="1">
      <c r="A72" s="17"/>
      <c r="B72" s="1"/>
      <c r="C72" s="28"/>
      <c r="D72" s="32"/>
      <c r="E72" s="14"/>
      <c r="F72" s="14"/>
      <c r="G72" s="14"/>
      <c r="H72" s="14"/>
      <c r="I72" s="12"/>
    </row>
    <row r="73" spans="1:9" s="9" customFormat="1">
      <c r="A73" s="17"/>
      <c r="B73" s="1"/>
      <c r="C73" s="16"/>
      <c r="D73" s="32"/>
      <c r="E73" s="14"/>
      <c r="F73" s="14"/>
      <c r="G73" s="14"/>
      <c r="H73" s="14"/>
      <c r="I73" s="12"/>
    </row>
    <row r="74" spans="1:9" s="9" customFormat="1">
      <c r="A74" s="17"/>
      <c r="B74" s="1"/>
      <c r="C74" s="16"/>
      <c r="D74" s="32"/>
      <c r="E74" s="14"/>
      <c r="F74" s="14"/>
      <c r="G74" s="14"/>
      <c r="H74" s="14"/>
      <c r="I74" s="12"/>
    </row>
    <row r="75" spans="1:9" s="9" customFormat="1">
      <c r="A75" s="362"/>
      <c r="B75" s="8"/>
      <c r="C75" s="16"/>
      <c r="D75" s="32"/>
      <c r="E75" s="14"/>
      <c r="F75" s="14"/>
      <c r="G75" s="14"/>
      <c r="H75" s="14"/>
      <c r="I75" s="12"/>
    </row>
    <row r="76" spans="1:9" s="9" customFormat="1">
      <c r="A76" s="362"/>
      <c r="B76" s="8"/>
      <c r="C76" s="16"/>
      <c r="D76" s="32"/>
      <c r="E76" s="14"/>
      <c r="F76" s="14"/>
      <c r="G76" s="14"/>
      <c r="H76" s="14"/>
      <c r="I76" s="12"/>
    </row>
    <row r="77" spans="1:9" s="9" customFormat="1">
      <c r="A77" s="362"/>
      <c r="B77" s="8"/>
      <c r="C77" s="16"/>
      <c r="D77" s="32"/>
      <c r="E77" s="14"/>
      <c r="F77" s="14"/>
      <c r="G77" s="14"/>
      <c r="H77" s="14"/>
      <c r="I77" s="12"/>
    </row>
    <row r="78" spans="1:9" s="9" customFormat="1">
      <c r="A78" s="362"/>
      <c r="B78" s="8"/>
      <c r="C78" s="16"/>
      <c r="D78" s="32"/>
      <c r="E78" s="14"/>
      <c r="F78" s="14"/>
      <c r="G78" s="14"/>
      <c r="H78" s="14"/>
      <c r="I78" s="12"/>
    </row>
    <row r="79" spans="1:9" s="9" customFormat="1">
      <c r="A79" s="362"/>
      <c r="B79" s="8"/>
      <c r="C79" s="16"/>
      <c r="D79" s="32"/>
      <c r="E79" s="14"/>
      <c r="F79" s="14"/>
      <c r="G79" s="14"/>
      <c r="H79" s="14"/>
      <c r="I79" s="12"/>
    </row>
    <row r="80" spans="1:9" s="9" customFormat="1">
      <c r="A80" s="362"/>
      <c r="B80" s="8"/>
      <c r="C80" s="16"/>
      <c r="D80" s="32"/>
      <c r="E80" s="14"/>
      <c r="F80" s="14"/>
      <c r="G80" s="14"/>
      <c r="H80" s="14"/>
      <c r="I80" s="12"/>
    </row>
    <row r="81" spans="1:9" s="9" customFormat="1">
      <c r="A81" s="362"/>
      <c r="B81" s="8"/>
      <c r="C81" s="16"/>
      <c r="D81" s="32"/>
      <c r="E81" s="14"/>
      <c r="F81" s="14"/>
      <c r="G81" s="14"/>
      <c r="H81" s="14"/>
      <c r="I81" s="12"/>
    </row>
    <row r="82" spans="1:9" s="9" customFormat="1">
      <c r="A82" s="362"/>
      <c r="B82" s="8"/>
      <c r="C82" s="16"/>
      <c r="D82" s="32"/>
      <c r="E82" s="14"/>
      <c r="F82" s="14"/>
      <c r="G82" s="14"/>
      <c r="H82" s="14"/>
      <c r="I82" s="12"/>
    </row>
    <row r="83" spans="1:9" s="9" customFormat="1">
      <c r="A83" s="362"/>
      <c r="B83" s="8"/>
      <c r="C83" s="16"/>
      <c r="D83" s="32"/>
      <c r="E83" s="14"/>
      <c r="F83" s="14"/>
      <c r="G83" s="14"/>
      <c r="H83" s="14"/>
      <c r="I83" s="12"/>
    </row>
    <row r="84" spans="1:9" s="9" customFormat="1">
      <c r="A84" s="362"/>
      <c r="B84" s="8"/>
      <c r="C84" s="16"/>
      <c r="D84" s="32"/>
      <c r="E84" s="14"/>
      <c r="F84" s="14"/>
      <c r="G84" s="14"/>
      <c r="H84" s="14"/>
      <c r="I84" s="12"/>
    </row>
    <row r="85" spans="1:9" s="9" customFormat="1">
      <c r="A85" s="362"/>
      <c r="B85" s="8"/>
      <c r="C85" s="16"/>
      <c r="D85" s="32"/>
      <c r="E85" s="14"/>
      <c r="F85" s="14"/>
      <c r="G85" s="14"/>
      <c r="H85" s="14"/>
      <c r="I85" s="12"/>
    </row>
    <row r="86" spans="1:9" s="9" customFormat="1">
      <c r="A86" s="362"/>
      <c r="B86" s="8"/>
      <c r="C86" s="16"/>
      <c r="D86" s="32"/>
      <c r="E86" s="14"/>
      <c r="F86" s="14"/>
      <c r="G86" s="14"/>
      <c r="H86" s="14"/>
      <c r="I86" s="12"/>
    </row>
    <row r="87" spans="1:9" s="9" customFormat="1">
      <c r="A87" s="362"/>
      <c r="B87" s="8"/>
      <c r="C87" s="16"/>
      <c r="D87" s="32"/>
      <c r="E87" s="14"/>
      <c r="F87" s="14"/>
      <c r="G87" s="14"/>
      <c r="H87" s="14"/>
      <c r="I87" s="12"/>
    </row>
    <row r="88" spans="1:9" s="9" customFormat="1">
      <c r="A88" s="362"/>
      <c r="B88" s="8"/>
      <c r="C88" s="16"/>
      <c r="D88" s="32"/>
      <c r="E88" s="14"/>
      <c r="F88" s="14"/>
      <c r="G88" s="14"/>
      <c r="H88" s="14"/>
      <c r="I88" s="12"/>
    </row>
    <row r="89" spans="1:9" s="9" customFormat="1">
      <c r="A89" s="362"/>
      <c r="B89" s="8"/>
      <c r="C89" s="16"/>
      <c r="D89" s="32"/>
      <c r="E89" s="14"/>
      <c r="F89" s="14"/>
      <c r="G89" s="14"/>
      <c r="H89" s="14"/>
      <c r="I89" s="12"/>
    </row>
    <row r="90" spans="1:9" s="9" customFormat="1">
      <c r="A90" s="362"/>
      <c r="B90" s="8"/>
      <c r="C90" s="16"/>
      <c r="D90" s="32"/>
      <c r="E90" s="14"/>
      <c r="F90" s="14"/>
      <c r="G90" s="14"/>
      <c r="H90" s="14"/>
      <c r="I90" s="12"/>
    </row>
    <row r="91" spans="1:9" s="9" customFormat="1">
      <c r="A91" s="362"/>
      <c r="B91" s="8"/>
      <c r="C91" s="16"/>
      <c r="D91" s="32"/>
      <c r="E91" s="14"/>
      <c r="F91" s="14"/>
      <c r="G91" s="14"/>
      <c r="H91" s="14"/>
      <c r="I91" s="12"/>
    </row>
    <row r="92" spans="1:9" s="9" customFormat="1">
      <c r="A92" s="362"/>
      <c r="B92" s="8"/>
      <c r="C92" s="16"/>
      <c r="D92" s="32"/>
      <c r="E92" s="14"/>
      <c r="F92" s="14"/>
      <c r="G92" s="14"/>
      <c r="H92" s="14"/>
      <c r="I92" s="12"/>
    </row>
    <row r="93" spans="1:9" s="9" customFormat="1">
      <c r="A93" s="362"/>
      <c r="B93" s="8"/>
      <c r="C93" s="16"/>
      <c r="D93" s="32"/>
      <c r="E93" s="14"/>
      <c r="F93" s="14"/>
      <c r="G93" s="14"/>
      <c r="H93" s="14"/>
      <c r="I93" s="12"/>
    </row>
    <row r="94" spans="1:9" s="9" customFormat="1">
      <c r="A94" s="362"/>
      <c r="B94" s="8"/>
      <c r="C94" s="16"/>
      <c r="D94" s="32"/>
      <c r="E94" s="14"/>
      <c r="F94" s="14"/>
      <c r="G94" s="14"/>
      <c r="H94" s="14"/>
      <c r="I94" s="12"/>
    </row>
    <row r="95" spans="1:9" s="9" customFormat="1">
      <c r="A95" s="362"/>
      <c r="B95" s="8"/>
      <c r="C95" s="16"/>
      <c r="D95" s="32"/>
      <c r="E95" s="14"/>
      <c r="F95" s="14"/>
      <c r="G95" s="14"/>
      <c r="H95" s="14"/>
      <c r="I95" s="12"/>
    </row>
    <row r="96" spans="1:9" s="9" customFormat="1">
      <c r="A96" s="362"/>
      <c r="B96" s="8"/>
      <c r="C96" s="16"/>
      <c r="D96" s="32"/>
      <c r="E96" s="14"/>
      <c r="F96" s="14"/>
      <c r="G96" s="14"/>
      <c r="H96" s="14"/>
      <c r="I96" s="12"/>
    </row>
    <row r="97" spans="1:9" s="9" customFormat="1">
      <c r="A97" s="362"/>
      <c r="B97" s="8"/>
      <c r="C97" s="16"/>
      <c r="D97" s="32"/>
      <c r="E97" s="14"/>
      <c r="F97" s="14"/>
      <c r="G97" s="14"/>
      <c r="H97" s="14"/>
      <c r="I97" s="12"/>
    </row>
    <row r="98" spans="1:9" s="9" customFormat="1">
      <c r="A98" s="362"/>
      <c r="B98" s="8"/>
      <c r="C98" s="16"/>
      <c r="D98" s="32"/>
      <c r="E98" s="14"/>
      <c r="F98" s="14"/>
      <c r="G98" s="14"/>
      <c r="H98" s="14"/>
      <c r="I98" s="12"/>
    </row>
    <row r="99" spans="1:9" s="9" customFormat="1">
      <c r="A99" s="362"/>
      <c r="B99" s="8"/>
      <c r="C99" s="16"/>
      <c r="D99" s="32"/>
      <c r="E99" s="14"/>
      <c r="F99" s="14"/>
      <c r="G99" s="14"/>
      <c r="H99" s="14"/>
      <c r="I99" s="12"/>
    </row>
    <row r="100" spans="1:9" s="9" customFormat="1">
      <c r="A100" s="362"/>
      <c r="B100" s="8"/>
      <c r="C100" s="16"/>
      <c r="D100" s="32"/>
      <c r="E100" s="14"/>
      <c r="F100" s="14"/>
      <c r="G100" s="14"/>
      <c r="H100" s="14"/>
      <c r="I100" s="12"/>
    </row>
    <row r="101" spans="1:9" s="9" customFormat="1">
      <c r="A101" s="362"/>
      <c r="B101" s="8"/>
      <c r="C101" s="16"/>
      <c r="D101" s="32"/>
      <c r="E101" s="14"/>
      <c r="F101" s="14"/>
      <c r="G101" s="14"/>
      <c r="H101" s="14"/>
      <c r="I101" s="12"/>
    </row>
    <row r="102" spans="1:9" s="9" customFormat="1">
      <c r="A102" s="362"/>
      <c r="B102" s="8"/>
      <c r="C102" s="16"/>
      <c r="D102" s="32"/>
      <c r="E102" s="14"/>
      <c r="F102" s="14"/>
      <c r="G102" s="14"/>
      <c r="H102" s="14"/>
      <c r="I102" s="12"/>
    </row>
    <row r="103" spans="1:9" s="9" customFormat="1">
      <c r="A103" s="362"/>
      <c r="B103" s="8"/>
      <c r="C103" s="16"/>
      <c r="D103" s="32"/>
      <c r="E103" s="14"/>
      <c r="F103" s="14"/>
      <c r="G103" s="14"/>
      <c r="H103" s="14"/>
      <c r="I103" s="12"/>
    </row>
    <row r="104" spans="1:9" s="9" customFormat="1">
      <c r="A104" s="362"/>
      <c r="B104" s="8"/>
      <c r="C104" s="16"/>
      <c r="D104" s="32"/>
      <c r="E104" s="14"/>
      <c r="F104" s="14"/>
      <c r="G104" s="14"/>
      <c r="H104" s="14"/>
      <c r="I104" s="12"/>
    </row>
    <row r="105" spans="1:9" s="9" customFormat="1">
      <c r="A105" s="362"/>
      <c r="B105" s="8"/>
      <c r="C105" s="16"/>
      <c r="D105" s="32"/>
      <c r="E105" s="14"/>
      <c r="F105" s="14"/>
      <c r="G105" s="14"/>
      <c r="H105" s="14"/>
      <c r="I105" s="12"/>
    </row>
    <row r="106" spans="1:9" s="9" customFormat="1">
      <c r="A106" s="362"/>
      <c r="B106" s="8"/>
      <c r="C106" s="16"/>
      <c r="D106" s="32"/>
      <c r="E106" s="14"/>
      <c r="F106" s="14"/>
      <c r="G106" s="14"/>
      <c r="H106" s="14"/>
      <c r="I106" s="12"/>
    </row>
    <row r="107" spans="1:9" s="9" customFormat="1">
      <c r="A107" s="362"/>
      <c r="B107" s="8"/>
      <c r="C107" s="16"/>
      <c r="D107" s="32"/>
      <c r="E107" s="14"/>
      <c r="F107" s="14"/>
      <c r="G107" s="14"/>
      <c r="H107" s="14"/>
      <c r="I107" s="12"/>
    </row>
    <row r="108" spans="1:9" s="9" customFormat="1">
      <c r="A108" s="362"/>
      <c r="B108" s="8"/>
      <c r="C108" s="16"/>
      <c r="D108" s="32"/>
      <c r="E108" s="14"/>
      <c r="F108" s="14"/>
      <c r="G108" s="14"/>
      <c r="H108" s="14"/>
      <c r="I108" s="12"/>
    </row>
    <row r="109" spans="1:9" s="9" customFormat="1">
      <c r="A109" s="362"/>
      <c r="B109" s="8"/>
      <c r="C109" s="16"/>
      <c r="D109" s="32"/>
      <c r="E109" s="14"/>
      <c r="F109" s="14"/>
      <c r="G109" s="14"/>
      <c r="H109" s="14"/>
      <c r="I109" s="12"/>
    </row>
    <row r="110" spans="1:9" s="9" customFormat="1">
      <c r="A110" s="362"/>
      <c r="B110" s="8"/>
      <c r="C110" s="16"/>
      <c r="D110" s="32"/>
      <c r="E110" s="14"/>
      <c r="F110" s="14"/>
      <c r="G110" s="14"/>
      <c r="H110" s="14"/>
      <c r="I110" s="12"/>
    </row>
    <row r="111" spans="1:9" s="9" customFormat="1">
      <c r="A111" s="362"/>
      <c r="B111" s="8"/>
      <c r="C111" s="16"/>
      <c r="D111" s="32"/>
      <c r="E111" s="14"/>
      <c r="F111" s="14"/>
      <c r="G111" s="14"/>
      <c r="H111" s="14"/>
      <c r="I111" s="12"/>
    </row>
    <row r="112" spans="1:9" s="9" customFormat="1">
      <c r="A112" s="362"/>
      <c r="B112" s="8"/>
      <c r="C112" s="16"/>
      <c r="D112" s="32"/>
      <c r="E112" s="14"/>
      <c r="F112" s="14"/>
      <c r="G112" s="14"/>
      <c r="H112" s="14"/>
      <c r="I112" s="12"/>
    </row>
    <row r="113" spans="1:9" s="9" customFormat="1">
      <c r="A113" s="362"/>
      <c r="B113" s="8"/>
      <c r="C113" s="16"/>
      <c r="D113" s="32"/>
      <c r="E113" s="14"/>
      <c r="F113" s="14"/>
      <c r="G113" s="14"/>
      <c r="H113" s="14"/>
      <c r="I113" s="12"/>
    </row>
    <row r="114" spans="1:9" s="9" customFormat="1">
      <c r="A114" s="362"/>
      <c r="B114" s="8"/>
      <c r="C114" s="16"/>
      <c r="D114" s="32"/>
      <c r="E114" s="14"/>
      <c r="F114" s="14"/>
      <c r="G114" s="14"/>
      <c r="H114" s="14"/>
      <c r="I114" s="12"/>
    </row>
    <row r="115" spans="1:9" s="9" customFormat="1">
      <c r="A115" s="362"/>
      <c r="B115" s="8"/>
      <c r="C115" s="16"/>
      <c r="D115" s="32"/>
      <c r="E115" s="14"/>
      <c r="F115" s="14"/>
      <c r="G115" s="14"/>
      <c r="H115" s="14"/>
      <c r="I115" s="12"/>
    </row>
    <row r="116" spans="1:9" s="9" customFormat="1">
      <c r="A116" s="362"/>
      <c r="B116" s="8"/>
      <c r="C116" s="16"/>
      <c r="D116" s="32"/>
      <c r="E116" s="14"/>
      <c r="F116" s="14"/>
      <c r="G116" s="14"/>
      <c r="H116" s="14"/>
      <c r="I116" s="12"/>
    </row>
    <row r="117" spans="1:9" s="9" customFormat="1">
      <c r="A117" s="362"/>
      <c r="B117" s="8"/>
      <c r="C117" s="16"/>
      <c r="D117" s="32"/>
      <c r="E117" s="14"/>
      <c r="F117" s="14"/>
      <c r="G117" s="14"/>
      <c r="H117" s="14"/>
      <c r="I117" s="12"/>
    </row>
    <row r="118" spans="1:9" s="9" customFormat="1">
      <c r="A118" s="362"/>
      <c r="B118" s="8"/>
      <c r="C118" s="16"/>
      <c r="D118" s="32"/>
      <c r="E118" s="14"/>
      <c r="F118" s="14"/>
      <c r="G118" s="14"/>
      <c r="H118" s="14"/>
      <c r="I118" s="12"/>
    </row>
    <row r="119" spans="1:9" s="9" customFormat="1">
      <c r="A119" s="362"/>
      <c r="B119" s="8"/>
      <c r="C119" s="16"/>
      <c r="D119" s="32"/>
      <c r="E119" s="14"/>
      <c r="F119" s="14"/>
      <c r="G119" s="14"/>
      <c r="H119" s="14"/>
      <c r="I119" s="12"/>
    </row>
    <row r="120" spans="1:9" s="9" customFormat="1">
      <c r="A120" s="362"/>
      <c r="B120" s="8"/>
      <c r="C120" s="16"/>
      <c r="D120" s="32"/>
      <c r="E120" s="14"/>
      <c r="F120" s="14"/>
      <c r="G120" s="14"/>
      <c r="H120" s="14"/>
      <c r="I120" s="12"/>
    </row>
    <row r="121" spans="1:9" s="9" customFormat="1">
      <c r="A121" s="362"/>
      <c r="B121" s="8"/>
      <c r="C121" s="16"/>
      <c r="D121" s="32"/>
      <c r="E121" s="14"/>
      <c r="F121" s="14"/>
      <c r="G121" s="14"/>
      <c r="H121" s="14"/>
      <c r="I121" s="12"/>
    </row>
    <row r="122" spans="1:9" s="9" customFormat="1">
      <c r="A122" s="362"/>
      <c r="B122" s="8"/>
      <c r="C122" s="16"/>
      <c r="D122" s="32"/>
      <c r="E122" s="14"/>
      <c r="F122" s="14"/>
      <c r="G122" s="14"/>
      <c r="H122" s="14"/>
      <c r="I122" s="12"/>
    </row>
    <row r="123" spans="1:9" s="9" customFormat="1">
      <c r="A123" s="362"/>
      <c r="B123" s="8"/>
      <c r="C123" s="16"/>
      <c r="D123" s="32"/>
      <c r="E123" s="14"/>
      <c r="F123" s="14"/>
      <c r="G123" s="14"/>
      <c r="H123" s="14"/>
      <c r="I123" s="12"/>
    </row>
    <row r="124" spans="1:9" s="9" customFormat="1">
      <c r="A124" s="362"/>
      <c r="B124" s="8"/>
      <c r="C124" s="16"/>
      <c r="D124" s="32"/>
      <c r="E124" s="14"/>
      <c r="F124" s="14"/>
      <c r="G124" s="14"/>
      <c r="H124" s="14"/>
      <c r="I124" s="12"/>
    </row>
    <row r="125" spans="1:9" s="9" customFormat="1">
      <c r="A125" s="362"/>
      <c r="B125" s="8"/>
      <c r="C125" s="16"/>
      <c r="D125" s="32"/>
      <c r="E125" s="14"/>
      <c r="F125" s="14"/>
      <c r="G125" s="14"/>
      <c r="H125" s="14"/>
      <c r="I125" s="12"/>
    </row>
    <row r="126" spans="1:9" s="9" customFormat="1">
      <c r="A126" s="362"/>
      <c r="B126" s="8"/>
      <c r="C126" s="16"/>
      <c r="D126" s="32"/>
      <c r="E126" s="14"/>
      <c r="F126" s="14"/>
      <c r="G126" s="14"/>
      <c r="H126" s="14"/>
      <c r="I126" s="12"/>
    </row>
    <row r="127" spans="1:9" s="9" customFormat="1">
      <c r="A127" s="362"/>
      <c r="B127" s="8"/>
      <c r="C127" s="16"/>
      <c r="D127" s="32"/>
      <c r="E127" s="14"/>
      <c r="F127" s="14"/>
      <c r="G127" s="14"/>
      <c r="H127" s="14"/>
      <c r="I127" s="12"/>
    </row>
    <row r="128" spans="1:9" s="9" customFormat="1">
      <c r="A128" s="362"/>
      <c r="B128" s="8"/>
      <c r="C128" s="16"/>
      <c r="D128" s="32"/>
      <c r="E128" s="14"/>
      <c r="F128" s="14"/>
      <c r="G128" s="14"/>
      <c r="H128" s="14"/>
      <c r="I128" s="12"/>
    </row>
    <row r="129" spans="1:9" s="9" customFormat="1">
      <c r="A129" s="362"/>
      <c r="B129" s="8"/>
      <c r="C129" s="16"/>
      <c r="D129" s="32"/>
      <c r="E129" s="14"/>
      <c r="F129" s="14"/>
      <c r="G129" s="14"/>
      <c r="H129" s="14"/>
      <c r="I129" s="12"/>
    </row>
    <row r="130" spans="1:9" s="9" customFormat="1">
      <c r="A130" s="362"/>
      <c r="B130" s="8"/>
      <c r="C130" s="16"/>
      <c r="D130" s="32"/>
      <c r="E130" s="14"/>
      <c r="F130" s="14"/>
      <c r="G130" s="14"/>
      <c r="H130" s="14"/>
      <c r="I130" s="12"/>
    </row>
    <row r="131" spans="1:9" s="9" customFormat="1">
      <c r="A131" s="362"/>
      <c r="B131" s="8"/>
      <c r="C131" s="16"/>
      <c r="D131" s="32"/>
      <c r="E131" s="14"/>
      <c r="F131" s="14"/>
      <c r="G131" s="14"/>
      <c r="H131" s="14"/>
      <c r="I131" s="12"/>
    </row>
    <row r="132" spans="1:9" s="9" customFormat="1">
      <c r="A132" s="362"/>
      <c r="B132" s="8"/>
      <c r="C132" s="16"/>
      <c r="D132" s="32"/>
      <c r="E132" s="14"/>
      <c r="F132" s="14"/>
      <c r="G132" s="14"/>
      <c r="H132" s="14"/>
      <c r="I132" s="12"/>
    </row>
    <row r="133" spans="1:9" s="9" customFormat="1">
      <c r="A133" s="362"/>
      <c r="B133" s="8"/>
      <c r="C133" s="16"/>
      <c r="D133" s="32"/>
      <c r="E133" s="14"/>
      <c r="F133" s="14"/>
      <c r="G133" s="14"/>
      <c r="H133" s="14"/>
      <c r="I133" s="12"/>
    </row>
    <row r="134" spans="1:9" s="9" customFormat="1">
      <c r="A134" s="362"/>
      <c r="B134" s="8"/>
      <c r="C134" s="16"/>
      <c r="D134" s="32"/>
      <c r="E134" s="14"/>
      <c r="F134" s="14"/>
      <c r="G134" s="14"/>
      <c r="H134" s="14"/>
      <c r="I134" s="12"/>
    </row>
    <row r="135" spans="1:9" s="9" customFormat="1">
      <c r="A135" s="362"/>
      <c r="B135" s="8"/>
      <c r="C135" s="16"/>
      <c r="D135" s="32"/>
      <c r="E135" s="14"/>
      <c r="F135" s="14"/>
      <c r="G135" s="14"/>
      <c r="H135" s="14"/>
      <c r="I135" s="12"/>
    </row>
    <row r="136" spans="1:9" s="9" customFormat="1">
      <c r="A136" s="362"/>
      <c r="B136" s="8"/>
      <c r="C136" s="16"/>
      <c r="D136" s="32"/>
      <c r="E136" s="14"/>
      <c r="F136" s="14"/>
      <c r="G136" s="14"/>
      <c r="H136" s="14"/>
      <c r="I136" s="12"/>
    </row>
    <row r="137" spans="1:9" s="9" customFormat="1">
      <c r="A137" s="362"/>
      <c r="B137" s="8"/>
      <c r="C137" s="16"/>
      <c r="D137" s="32"/>
      <c r="E137" s="14"/>
      <c r="F137" s="14"/>
      <c r="G137" s="14"/>
      <c r="H137" s="14"/>
      <c r="I137" s="12"/>
    </row>
    <row r="138" spans="1:9" s="9" customFormat="1">
      <c r="A138" s="362"/>
      <c r="B138" s="8"/>
      <c r="C138" s="16"/>
      <c r="D138" s="32"/>
      <c r="E138" s="14"/>
      <c r="F138" s="14"/>
      <c r="G138" s="14"/>
      <c r="H138" s="14"/>
      <c r="I138" s="12"/>
    </row>
    <row r="139" spans="1:9" s="9" customFormat="1">
      <c r="A139" s="362"/>
      <c r="B139" s="8"/>
      <c r="C139" s="16"/>
      <c r="D139" s="32"/>
      <c r="E139" s="14"/>
      <c r="F139" s="14"/>
      <c r="G139" s="14"/>
      <c r="H139" s="14"/>
      <c r="I139" s="12"/>
    </row>
    <row r="140" spans="1:9" s="9" customFormat="1">
      <c r="A140" s="362"/>
      <c r="B140" s="8"/>
      <c r="C140" s="16"/>
      <c r="D140" s="32"/>
      <c r="E140" s="14"/>
      <c r="F140" s="14"/>
      <c r="G140" s="14"/>
      <c r="H140" s="14"/>
      <c r="I140" s="12"/>
    </row>
    <row r="141" spans="1:9" s="9" customFormat="1">
      <c r="A141" s="362"/>
      <c r="B141" s="8"/>
      <c r="C141" s="16"/>
      <c r="D141" s="32"/>
      <c r="E141" s="14"/>
      <c r="F141" s="14"/>
      <c r="G141" s="14"/>
      <c r="H141" s="14"/>
      <c r="I141" s="12"/>
    </row>
    <row r="142" spans="1:9" s="9" customFormat="1">
      <c r="A142" s="362"/>
      <c r="B142" s="8"/>
      <c r="C142" s="16"/>
      <c r="D142" s="32"/>
      <c r="E142" s="14"/>
      <c r="F142" s="14"/>
      <c r="G142" s="14"/>
      <c r="H142" s="14"/>
      <c r="I142" s="12"/>
    </row>
    <row r="143" spans="1:9" s="9" customFormat="1">
      <c r="A143" s="362"/>
      <c r="B143" s="8"/>
      <c r="C143" s="16"/>
      <c r="D143" s="32"/>
      <c r="E143" s="14"/>
      <c r="F143" s="14"/>
      <c r="G143" s="14"/>
      <c r="H143" s="14"/>
      <c r="I143" s="12"/>
    </row>
    <row r="144" spans="1:9" s="9" customFormat="1">
      <c r="A144" s="362"/>
      <c r="B144" s="8"/>
      <c r="C144" s="16"/>
      <c r="D144" s="32"/>
      <c r="E144" s="14"/>
      <c r="F144" s="14"/>
      <c r="G144" s="14"/>
      <c r="H144" s="14"/>
      <c r="I144" s="12"/>
    </row>
    <row r="145" spans="1:9" s="9" customFormat="1">
      <c r="A145" s="362"/>
      <c r="B145" s="8"/>
      <c r="C145" s="16"/>
      <c r="D145" s="32"/>
      <c r="E145" s="14"/>
      <c r="F145" s="14"/>
      <c r="G145" s="14"/>
      <c r="H145" s="14"/>
      <c r="I145" s="12"/>
    </row>
    <row r="146" spans="1:9" s="9" customFormat="1">
      <c r="A146" s="362"/>
      <c r="B146" s="8"/>
      <c r="C146" s="16"/>
      <c r="D146" s="32"/>
      <c r="E146" s="14"/>
      <c r="F146" s="14"/>
      <c r="G146" s="14"/>
      <c r="H146" s="14"/>
      <c r="I146" s="12"/>
    </row>
    <row r="147" spans="1:9" s="9" customFormat="1">
      <c r="A147" s="362"/>
      <c r="B147" s="8"/>
      <c r="C147" s="16"/>
      <c r="D147" s="32"/>
      <c r="E147" s="14"/>
      <c r="F147" s="14"/>
      <c r="G147" s="14"/>
      <c r="H147" s="14"/>
      <c r="I147" s="12"/>
    </row>
    <row r="148" spans="1:9" s="9" customFormat="1">
      <c r="A148" s="362"/>
      <c r="B148" s="8"/>
      <c r="C148" s="16"/>
      <c r="D148" s="32"/>
      <c r="E148" s="14"/>
      <c r="F148" s="14"/>
      <c r="G148" s="14"/>
      <c r="H148" s="14"/>
      <c r="I148" s="12"/>
    </row>
    <row r="149" spans="1:9" s="9" customFormat="1">
      <c r="A149" s="362"/>
      <c r="B149" s="8"/>
      <c r="C149" s="16"/>
      <c r="D149" s="32"/>
      <c r="E149" s="14"/>
      <c r="F149" s="14"/>
      <c r="G149" s="14"/>
      <c r="H149" s="14"/>
      <c r="I149" s="12"/>
    </row>
    <row r="150" spans="1:9" s="9" customFormat="1">
      <c r="A150" s="362"/>
      <c r="B150" s="8"/>
      <c r="C150" s="16"/>
      <c r="D150" s="32"/>
      <c r="E150" s="14"/>
      <c r="F150" s="14"/>
      <c r="G150" s="14"/>
      <c r="H150" s="14"/>
      <c r="I150" s="12"/>
    </row>
    <row r="151" spans="1:9" s="9" customFormat="1">
      <c r="A151" s="362"/>
      <c r="B151" s="8"/>
      <c r="C151" s="16"/>
      <c r="D151" s="32"/>
      <c r="E151" s="14"/>
      <c r="F151" s="14"/>
      <c r="G151" s="14"/>
      <c r="H151" s="14"/>
      <c r="I151" s="12"/>
    </row>
    <row r="152" spans="1:9" s="9" customFormat="1">
      <c r="A152" s="362"/>
      <c r="B152" s="8"/>
      <c r="C152" s="16"/>
      <c r="D152" s="32"/>
      <c r="E152" s="14"/>
      <c r="F152" s="14"/>
      <c r="G152" s="14"/>
      <c r="H152" s="14"/>
      <c r="I152" s="12"/>
    </row>
    <row r="153" spans="1:9" s="9" customFormat="1">
      <c r="A153" s="362"/>
      <c r="B153" s="8"/>
      <c r="C153" s="16"/>
      <c r="D153" s="32"/>
      <c r="E153" s="14"/>
      <c r="F153" s="14"/>
      <c r="G153" s="14"/>
      <c r="H153" s="14"/>
      <c r="I153" s="12"/>
    </row>
    <row r="154" spans="1:9" s="9" customFormat="1">
      <c r="A154" s="362"/>
      <c r="B154" s="8"/>
      <c r="C154" s="16"/>
      <c r="D154" s="32"/>
      <c r="E154" s="14"/>
      <c r="F154" s="14"/>
      <c r="G154" s="14"/>
      <c r="H154" s="14"/>
      <c r="I154" s="12"/>
    </row>
    <row r="155" spans="1:9" s="9" customFormat="1">
      <c r="A155" s="362"/>
      <c r="B155" s="8"/>
      <c r="C155" s="16"/>
      <c r="D155" s="32"/>
      <c r="E155" s="14"/>
      <c r="F155" s="14"/>
      <c r="G155" s="14"/>
      <c r="H155" s="14"/>
      <c r="I155" s="12"/>
    </row>
    <row r="156" spans="1:9" s="9" customFormat="1">
      <c r="A156" s="362"/>
      <c r="B156" s="8"/>
      <c r="C156" s="16"/>
      <c r="D156" s="32"/>
      <c r="E156" s="14"/>
      <c r="F156" s="14"/>
      <c r="G156" s="14"/>
      <c r="H156" s="14"/>
      <c r="I156" s="12"/>
    </row>
    <row r="157" spans="1:9" s="9" customFormat="1">
      <c r="A157" s="362"/>
      <c r="B157" s="8"/>
      <c r="C157" s="16"/>
      <c r="D157" s="32"/>
      <c r="E157" s="14"/>
      <c r="F157" s="14"/>
      <c r="G157" s="14"/>
      <c r="H157" s="14"/>
      <c r="I157" s="12"/>
    </row>
    <row r="158" spans="1:9" s="9" customFormat="1">
      <c r="A158" s="362"/>
      <c r="B158" s="8"/>
      <c r="C158" s="16"/>
      <c r="D158" s="32"/>
      <c r="E158" s="14"/>
      <c r="F158" s="14"/>
      <c r="G158" s="14"/>
      <c r="H158" s="14"/>
      <c r="I158" s="12"/>
    </row>
    <row r="159" spans="1:9" s="9" customFormat="1">
      <c r="A159" s="362"/>
      <c r="B159" s="8"/>
      <c r="C159" s="16"/>
      <c r="D159" s="32"/>
      <c r="E159" s="14"/>
      <c r="F159" s="14"/>
      <c r="G159" s="14"/>
      <c r="H159" s="14"/>
      <c r="I159" s="12"/>
    </row>
    <row r="160" spans="1:9" s="9" customFormat="1">
      <c r="A160" s="362"/>
      <c r="B160" s="8"/>
      <c r="C160" s="16"/>
      <c r="D160" s="32"/>
      <c r="E160" s="14"/>
      <c r="F160" s="14"/>
      <c r="G160" s="14"/>
      <c r="H160" s="14"/>
      <c r="I160" s="12"/>
    </row>
    <row r="161" spans="1:9" s="9" customFormat="1">
      <c r="A161" s="362"/>
      <c r="B161" s="8"/>
      <c r="C161" s="16"/>
      <c r="D161" s="32"/>
      <c r="E161" s="14"/>
      <c r="F161" s="14"/>
      <c r="G161" s="14"/>
      <c r="H161" s="14"/>
      <c r="I161" s="12"/>
    </row>
    <row r="162" spans="1:9" s="9" customFormat="1">
      <c r="A162" s="362"/>
      <c r="B162" s="8"/>
      <c r="C162" s="16"/>
      <c r="D162" s="32"/>
      <c r="E162" s="14"/>
      <c r="F162" s="14"/>
      <c r="G162" s="14"/>
      <c r="H162" s="14"/>
      <c r="I162" s="12"/>
    </row>
    <row r="163" spans="1:9" s="9" customFormat="1">
      <c r="A163" s="362"/>
      <c r="B163" s="8"/>
      <c r="C163" s="16"/>
      <c r="D163" s="32"/>
      <c r="E163" s="14"/>
      <c r="F163" s="14"/>
      <c r="G163" s="14"/>
      <c r="H163" s="14"/>
      <c r="I163" s="12"/>
    </row>
    <row r="164" spans="1:9" s="9" customFormat="1">
      <c r="A164" s="362"/>
      <c r="B164" s="8"/>
      <c r="C164" s="16"/>
      <c r="D164" s="32"/>
      <c r="E164" s="14"/>
      <c r="F164" s="14"/>
      <c r="G164" s="14"/>
      <c r="H164" s="14"/>
      <c r="I164" s="12"/>
    </row>
  </sheetData>
  <mergeCells count="9">
    <mergeCell ref="A27:A28"/>
    <mergeCell ref="A29:A30"/>
    <mergeCell ref="B63:F63"/>
    <mergeCell ref="A2:H2"/>
    <mergeCell ref="A12:A13"/>
    <mergeCell ref="A14:A16"/>
    <mergeCell ref="A17:A18"/>
    <mergeCell ref="A19:A20"/>
    <mergeCell ref="A25:A26"/>
  </mergeCells>
  <pageMargins left="0.7" right="0.7" top="0.75" bottom="0.75" header="0.3" footer="0.3"/>
  <pageSetup paperSize="9" scale="84" orientation="portrait" r:id="rId1"/>
  <headerFooter>
    <oddHeader>&amp;C&amp;P</oddHeader>
  </headerFooter>
  <rowBreaks count="1" manualBreakCount="1">
    <brk id="28" max="7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45"/>
  <sheetViews>
    <sheetView view="pageBreakPreview" zoomScale="80" zoomScaleNormal="175" zoomScaleSheetLayoutView="80" workbookViewId="0">
      <selection activeCell="F34" sqref="F34:F46"/>
    </sheetView>
  </sheetViews>
  <sheetFormatPr defaultColWidth="9.140625" defaultRowHeight="12.75"/>
  <cols>
    <col min="1" max="1" width="3.28515625" style="362" customWidth="1"/>
    <col min="2" max="2" width="48.42578125" style="10" customWidth="1"/>
    <col min="3" max="3" width="5.140625" style="16" bestFit="1" customWidth="1"/>
    <col min="4" max="4" width="10.140625" style="32" customWidth="1"/>
    <col min="5" max="5" width="1.42578125" style="14" customWidth="1"/>
    <col min="6" max="6" width="13" style="32" customWidth="1"/>
    <col min="7" max="7" width="3.28515625" style="14" customWidth="1"/>
    <col min="8" max="8" width="14.7109375" style="14" customWidth="1"/>
    <col min="9" max="9" width="5.85546875" style="12" customWidth="1"/>
    <col min="10" max="16384" width="9.140625" style="11"/>
  </cols>
  <sheetData>
    <row r="1" spans="1:9">
      <c r="I1" s="48"/>
    </row>
    <row r="2" spans="1:9" ht="20.25" customHeight="1">
      <c r="A2" s="390" t="s">
        <v>91</v>
      </c>
      <c r="B2" s="390"/>
      <c r="C2" s="390"/>
      <c r="D2" s="390"/>
      <c r="E2" s="390"/>
      <c r="F2" s="390"/>
      <c r="G2" s="390"/>
      <c r="H2" s="390"/>
    </row>
    <row r="4" spans="1:9" customFormat="1" ht="14.25">
      <c r="A4" s="363" t="s">
        <v>11</v>
      </c>
      <c r="B4" s="358" t="s">
        <v>31</v>
      </c>
      <c r="C4" s="358"/>
      <c r="D4" s="358"/>
      <c r="E4" s="358"/>
      <c r="F4" s="358"/>
      <c r="G4" s="358"/>
      <c r="H4" s="359"/>
    </row>
    <row r="6" spans="1:9" s="54" customFormat="1" ht="89.25">
      <c r="A6" s="364" t="s">
        <v>3</v>
      </c>
      <c r="B6" s="58" t="s">
        <v>42</v>
      </c>
      <c r="C6" s="59" t="s">
        <v>43</v>
      </c>
      <c r="D6" s="56">
        <v>310.39999999999998</v>
      </c>
      <c r="E6" s="51" t="s">
        <v>1</v>
      </c>
      <c r="F6" s="51"/>
      <c r="G6" s="51" t="s">
        <v>2</v>
      </c>
      <c r="H6" s="51">
        <f>D6*F6</f>
        <v>0</v>
      </c>
    </row>
    <row r="7" spans="1:9" s="65" customFormat="1">
      <c r="A7" s="365"/>
      <c r="B7" s="60"/>
      <c r="C7" s="61"/>
      <c r="D7" s="96"/>
      <c r="E7" s="62"/>
      <c r="F7" s="63"/>
      <c r="G7" s="64"/>
      <c r="H7" s="56"/>
    </row>
    <row r="8" spans="1:9" s="54" customFormat="1" ht="38.25">
      <c r="A8" s="406" t="s">
        <v>4</v>
      </c>
      <c r="B8" s="66" t="s">
        <v>45</v>
      </c>
      <c r="C8" s="61" t="s">
        <v>65</v>
      </c>
      <c r="D8" s="56">
        <v>388.47</v>
      </c>
      <c r="E8" s="51" t="s">
        <v>1</v>
      </c>
      <c r="F8" s="51"/>
      <c r="G8" s="51" t="s">
        <v>2</v>
      </c>
      <c r="H8" s="51">
        <f>D8*F8</f>
        <v>0</v>
      </c>
    </row>
    <row r="9" spans="1:9" s="65" customFormat="1">
      <c r="A9" s="407"/>
      <c r="B9" s="67"/>
      <c r="C9" s="61"/>
      <c r="D9" s="96"/>
      <c r="E9" s="62"/>
      <c r="F9" s="63"/>
      <c r="G9" s="64"/>
      <c r="H9" s="56"/>
    </row>
    <row r="10" spans="1:9" s="54" customFormat="1" ht="63.75">
      <c r="A10" s="408" t="s">
        <v>5</v>
      </c>
      <c r="B10" s="68" t="s">
        <v>46</v>
      </c>
      <c r="C10" s="59" t="s">
        <v>43</v>
      </c>
      <c r="D10" s="56">
        <v>38.1</v>
      </c>
      <c r="E10" s="51" t="s">
        <v>1</v>
      </c>
      <c r="F10" s="51"/>
      <c r="G10" s="51" t="s">
        <v>2</v>
      </c>
      <c r="H10" s="51">
        <f>D10*F10</f>
        <v>0</v>
      </c>
    </row>
    <row r="11" spans="1:9" s="65" customFormat="1">
      <c r="A11" s="408"/>
      <c r="B11" s="67"/>
      <c r="C11" s="61"/>
      <c r="D11" s="96"/>
      <c r="E11" s="62"/>
      <c r="F11" s="63"/>
      <c r="G11" s="64"/>
      <c r="H11" s="51"/>
    </row>
    <row r="12" spans="1:9" s="54" customFormat="1" ht="114.75">
      <c r="A12" s="408" t="s">
        <v>6</v>
      </c>
      <c r="B12" s="66" t="s">
        <v>92</v>
      </c>
      <c r="C12" s="61" t="s">
        <v>43</v>
      </c>
      <c r="D12" s="56">
        <f>49*0.6*(0.6-0.33)</f>
        <v>7.9379999999999988</v>
      </c>
      <c r="E12" s="51" t="s">
        <v>1</v>
      </c>
      <c r="F12" s="51"/>
      <c r="G12" s="51" t="s">
        <v>2</v>
      </c>
      <c r="H12" s="51">
        <f>D12*F12</f>
        <v>0</v>
      </c>
      <c r="I12" s="97"/>
    </row>
    <row r="13" spans="1:9" s="65" customFormat="1">
      <c r="A13" s="408"/>
      <c r="B13" s="69"/>
      <c r="C13" s="61"/>
      <c r="D13" s="96"/>
      <c r="E13" s="62"/>
      <c r="F13" s="63"/>
      <c r="G13" s="64"/>
      <c r="H13" s="51"/>
    </row>
    <row r="14" spans="1:9" s="54" customFormat="1" ht="38.25">
      <c r="A14" s="367" t="s">
        <v>7</v>
      </c>
      <c r="B14" s="66" t="s">
        <v>93</v>
      </c>
      <c r="C14" s="61" t="s">
        <v>43</v>
      </c>
      <c r="D14" s="56">
        <f>+(778-49)*0.6*(0.6-0.33)</f>
        <v>118.09799999999997</v>
      </c>
      <c r="E14" s="51" t="s">
        <v>1</v>
      </c>
      <c r="F14" s="51"/>
      <c r="G14" s="51" t="s">
        <v>2</v>
      </c>
      <c r="H14" s="51">
        <f>D14*F14</f>
        <v>0</v>
      </c>
      <c r="I14" s="97"/>
    </row>
    <row r="15" spans="1:9" s="54" customFormat="1">
      <c r="A15" s="367"/>
      <c r="B15" s="66"/>
      <c r="C15" s="61"/>
      <c r="D15" s="56"/>
      <c r="E15" s="51"/>
      <c r="F15" s="51"/>
      <c r="G15" s="51"/>
      <c r="H15" s="51"/>
      <c r="I15" s="97"/>
    </row>
    <row r="16" spans="1:9" s="54" customFormat="1" ht="38.25">
      <c r="A16" s="367" t="s">
        <v>8</v>
      </c>
      <c r="B16" s="66" t="s">
        <v>47</v>
      </c>
      <c r="C16" s="61" t="s">
        <v>43</v>
      </c>
      <c r="D16" s="56">
        <f>+D6-D14</f>
        <v>192.30200000000002</v>
      </c>
      <c r="E16" s="51" t="s">
        <v>1</v>
      </c>
      <c r="F16" s="51"/>
      <c r="G16" s="51" t="s">
        <v>2</v>
      </c>
      <c r="H16" s="51">
        <f>D16*F16</f>
        <v>0</v>
      </c>
      <c r="I16" s="97"/>
    </row>
    <row r="17" spans="1:9" s="4" customFormat="1" ht="19.5" customHeight="1">
      <c r="A17" s="368"/>
      <c r="B17" s="45"/>
      <c r="C17" s="46"/>
      <c r="D17" s="30"/>
      <c r="E17" s="13"/>
      <c r="F17" s="14"/>
      <c r="G17" s="13"/>
      <c r="H17" s="13"/>
    </row>
    <row r="18" spans="1:9" customFormat="1" ht="14.25">
      <c r="A18" s="363" t="s">
        <v>12</v>
      </c>
      <c r="B18" s="358" t="s">
        <v>52</v>
      </c>
      <c r="C18" s="358"/>
      <c r="D18" s="358"/>
      <c r="E18" s="358"/>
      <c r="F18" s="358"/>
      <c r="G18" s="358"/>
      <c r="H18" s="359"/>
    </row>
    <row r="19" spans="1:9" s="4" customFormat="1" ht="19.5" customHeight="1">
      <c r="A19" s="369"/>
      <c r="B19" s="15"/>
      <c r="C19" s="17"/>
      <c r="D19" s="31"/>
      <c r="E19" s="14"/>
      <c r="F19" s="14"/>
      <c r="G19" s="14"/>
      <c r="H19" s="14"/>
      <c r="I19" s="13"/>
    </row>
    <row r="20" spans="1:9" s="57" customFormat="1" ht="127.5">
      <c r="A20" s="370" t="s">
        <v>3</v>
      </c>
      <c r="B20" s="81" t="s">
        <v>94</v>
      </c>
      <c r="C20" s="50"/>
      <c r="D20" s="51"/>
      <c r="E20" s="51"/>
      <c r="F20" s="51"/>
      <c r="G20" s="51"/>
      <c r="H20" s="51"/>
      <c r="I20" s="53"/>
    </row>
    <row r="21" spans="1:9" s="57" customFormat="1">
      <c r="A21" s="370"/>
      <c r="B21" s="81" t="s">
        <v>20</v>
      </c>
      <c r="C21" s="50" t="s">
        <v>53</v>
      </c>
      <c r="D21" s="51">
        <v>1480</v>
      </c>
      <c r="E21" s="51" t="s">
        <v>1</v>
      </c>
      <c r="F21" s="51"/>
      <c r="G21" s="51" t="s">
        <v>2</v>
      </c>
      <c r="H21" s="51">
        <f>D21*F21</f>
        <v>0</v>
      </c>
      <c r="I21" s="53"/>
    </row>
    <row r="22" spans="1:9" s="57" customFormat="1">
      <c r="A22" s="370"/>
      <c r="B22" s="81" t="s">
        <v>21</v>
      </c>
      <c r="C22" s="50" t="s">
        <v>53</v>
      </c>
      <c r="D22" s="51">
        <v>170</v>
      </c>
      <c r="E22" s="51" t="s">
        <v>1</v>
      </c>
      <c r="F22" s="51"/>
      <c r="G22" s="51" t="s">
        <v>2</v>
      </c>
      <c r="H22" s="51">
        <f>D22*F22</f>
        <v>0</v>
      </c>
      <c r="I22" s="53"/>
    </row>
    <row r="23" spans="1:9" s="57" customFormat="1">
      <c r="A23" s="370"/>
      <c r="B23" s="81" t="s">
        <v>27</v>
      </c>
      <c r="C23" s="50" t="s">
        <v>53</v>
      </c>
      <c r="D23" s="51">
        <v>3</v>
      </c>
      <c r="E23" s="51" t="s">
        <v>1</v>
      </c>
      <c r="F23" s="51"/>
      <c r="G23" s="51" t="s">
        <v>2</v>
      </c>
      <c r="H23" s="51">
        <f>D23*F23</f>
        <v>0</v>
      </c>
      <c r="I23" s="53"/>
    </row>
    <row r="24" spans="1:9" s="57" customFormat="1">
      <c r="A24" s="370"/>
      <c r="B24" s="81" t="s">
        <v>116</v>
      </c>
      <c r="C24" s="50" t="s">
        <v>53</v>
      </c>
      <c r="D24" s="51">
        <v>270</v>
      </c>
      <c r="E24" s="51" t="s">
        <v>1</v>
      </c>
      <c r="F24" s="51"/>
      <c r="G24" s="51" t="s">
        <v>2</v>
      </c>
      <c r="H24" s="51">
        <f>D24*F24</f>
        <v>0</v>
      </c>
      <c r="I24" s="53"/>
    </row>
    <row r="25" spans="1:9" s="57" customFormat="1">
      <c r="A25" s="370"/>
      <c r="B25" s="82"/>
      <c r="I25" s="53"/>
    </row>
    <row r="26" spans="1:9" s="95" customFormat="1" ht="25.5">
      <c r="A26" s="370" t="s">
        <v>4</v>
      </c>
      <c r="B26" s="94" t="s">
        <v>68</v>
      </c>
      <c r="C26" s="50"/>
      <c r="D26" s="51"/>
      <c r="E26" s="51"/>
      <c r="F26" s="51"/>
      <c r="G26" s="51"/>
      <c r="H26" s="51"/>
      <c r="I26" s="53"/>
    </row>
    <row r="27" spans="1:9" s="95" customFormat="1">
      <c r="A27" s="370"/>
      <c r="B27" s="85" t="s">
        <v>19</v>
      </c>
      <c r="C27" s="50" t="s">
        <v>29</v>
      </c>
      <c r="D27" s="51">
        <v>15</v>
      </c>
      <c r="E27" s="51" t="s">
        <v>1</v>
      </c>
      <c r="F27" s="51"/>
      <c r="G27" s="51" t="s">
        <v>2</v>
      </c>
      <c r="H27" s="51">
        <f t="shared" ref="H27:H31" si="0">D27*F27</f>
        <v>0</v>
      </c>
      <c r="I27" s="53"/>
    </row>
    <row r="28" spans="1:9" s="95" customFormat="1">
      <c r="A28" s="370"/>
      <c r="B28" s="85" t="s">
        <v>24</v>
      </c>
      <c r="C28" s="50" t="s">
        <v>29</v>
      </c>
      <c r="D28" s="51">
        <v>10</v>
      </c>
      <c r="E28" s="51" t="s">
        <v>1</v>
      </c>
      <c r="F28" s="51"/>
      <c r="G28" s="51" t="s">
        <v>2</v>
      </c>
      <c r="H28" s="51">
        <f t="shared" si="0"/>
        <v>0</v>
      </c>
      <c r="I28" s="53"/>
    </row>
    <row r="29" spans="1:9" s="95" customFormat="1">
      <c r="A29" s="370"/>
      <c r="B29" s="85" t="s">
        <v>22</v>
      </c>
      <c r="C29" s="50" t="s">
        <v>29</v>
      </c>
      <c r="D29" s="51">
        <v>20</v>
      </c>
      <c r="E29" s="51" t="s">
        <v>1</v>
      </c>
      <c r="F29" s="51"/>
      <c r="G29" s="51" t="s">
        <v>2</v>
      </c>
      <c r="H29" s="51">
        <f t="shared" si="0"/>
        <v>0</v>
      </c>
      <c r="I29" s="53"/>
    </row>
    <row r="30" spans="1:9" s="95" customFormat="1">
      <c r="A30" s="370"/>
      <c r="B30" s="85" t="s">
        <v>23</v>
      </c>
      <c r="C30" s="50" t="s">
        <v>29</v>
      </c>
      <c r="D30" s="51">
        <v>5</v>
      </c>
      <c r="E30" s="51" t="s">
        <v>1</v>
      </c>
      <c r="F30" s="51"/>
      <c r="G30" s="51" t="s">
        <v>2</v>
      </c>
      <c r="H30" s="51">
        <f t="shared" si="0"/>
        <v>0</v>
      </c>
      <c r="I30" s="53"/>
    </row>
    <row r="31" spans="1:9" s="95" customFormat="1">
      <c r="A31" s="370"/>
      <c r="B31" s="85" t="s">
        <v>26</v>
      </c>
      <c r="C31" s="50" t="s">
        <v>29</v>
      </c>
      <c r="D31" s="51">
        <v>33</v>
      </c>
      <c r="E31" s="51" t="s">
        <v>1</v>
      </c>
      <c r="F31" s="51"/>
      <c r="G31" s="51" t="s">
        <v>2</v>
      </c>
      <c r="H31" s="51">
        <f t="shared" si="0"/>
        <v>0</v>
      </c>
      <c r="I31" s="53"/>
    </row>
    <row r="32" spans="1:9" s="95" customFormat="1">
      <c r="A32" s="370"/>
      <c r="B32" s="94"/>
      <c r="C32" s="50"/>
      <c r="D32" s="51"/>
      <c r="E32" s="51"/>
      <c r="F32" s="51"/>
      <c r="G32" s="51"/>
      <c r="H32" s="51"/>
      <c r="I32" s="53"/>
    </row>
    <row r="33" spans="1:9" s="95" customFormat="1" ht="38.25">
      <c r="A33" s="370" t="s">
        <v>5</v>
      </c>
      <c r="B33" s="94" t="s">
        <v>95</v>
      </c>
      <c r="C33" s="50"/>
      <c r="D33" s="51"/>
      <c r="E33" s="51"/>
      <c r="F33" s="51"/>
      <c r="G33" s="51"/>
      <c r="H33" s="51"/>
      <c r="I33" s="53"/>
    </row>
    <row r="34" spans="1:9" s="95" customFormat="1">
      <c r="A34" s="370"/>
      <c r="B34" s="94" t="s">
        <v>96</v>
      </c>
      <c r="C34" s="50" t="s">
        <v>29</v>
      </c>
      <c r="D34" s="51">
        <v>116</v>
      </c>
      <c r="E34" s="51" t="s">
        <v>1</v>
      </c>
      <c r="F34" s="51"/>
      <c r="G34" s="51" t="s">
        <v>2</v>
      </c>
      <c r="H34" s="51">
        <f>D34*F34</f>
        <v>0</v>
      </c>
      <c r="I34" s="53"/>
    </row>
    <row r="35" spans="1:9" s="95" customFormat="1">
      <c r="A35" s="370"/>
      <c r="B35" s="94" t="s">
        <v>97</v>
      </c>
      <c r="C35" s="50" t="s">
        <v>29</v>
      </c>
      <c r="D35" s="51">
        <v>150</v>
      </c>
      <c r="E35" s="51" t="s">
        <v>1</v>
      </c>
      <c r="F35" s="51"/>
      <c r="G35" s="51" t="s">
        <v>2</v>
      </c>
      <c r="H35" s="51">
        <f t="shared" ref="H35:H46" si="1">D35*F35</f>
        <v>0</v>
      </c>
      <c r="I35" s="53"/>
    </row>
    <row r="36" spans="1:9" s="95" customFormat="1">
      <c r="A36" s="370"/>
      <c r="B36" s="94" t="s">
        <v>98</v>
      </c>
      <c r="C36" s="50" t="s">
        <v>29</v>
      </c>
      <c r="D36" s="51">
        <v>150</v>
      </c>
      <c r="E36" s="51" t="s">
        <v>1</v>
      </c>
      <c r="F36" s="51"/>
      <c r="G36" s="51" t="s">
        <v>2</v>
      </c>
      <c r="H36" s="51">
        <f t="shared" si="1"/>
        <v>0</v>
      </c>
      <c r="I36" s="53"/>
    </row>
    <row r="37" spans="1:9" s="95" customFormat="1">
      <c r="A37" s="370"/>
      <c r="B37" s="94" t="s">
        <v>117</v>
      </c>
      <c r="C37" s="50" t="s">
        <v>53</v>
      </c>
      <c r="D37" s="51">
        <v>116</v>
      </c>
      <c r="E37" s="51"/>
      <c r="F37" s="51"/>
      <c r="G37" s="51" t="s">
        <v>2</v>
      </c>
      <c r="H37" s="51">
        <f t="shared" si="1"/>
        <v>0</v>
      </c>
      <c r="I37" s="53"/>
    </row>
    <row r="38" spans="1:9" s="95" customFormat="1">
      <c r="A38" s="370"/>
      <c r="B38" s="94" t="s">
        <v>99</v>
      </c>
      <c r="C38" s="50" t="s">
        <v>29</v>
      </c>
      <c r="D38" s="51">
        <v>33</v>
      </c>
      <c r="E38" s="51" t="s">
        <v>1</v>
      </c>
      <c r="F38" s="51"/>
      <c r="G38" s="51" t="s">
        <v>2</v>
      </c>
      <c r="H38" s="51">
        <f t="shared" si="1"/>
        <v>0</v>
      </c>
      <c r="I38" s="53"/>
    </row>
    <row r="39" spans="1:9" s="95" customFormat="1">
      <c r="A39" s="370"/>
      <c r="B39" s="94" t="s">
        <v>100</v>
      </c>
      <c r="C39" s="50" t="s">
        <v>29</v>
      </c>
      <c r="D39" s="51">
        <v>1</v>
      </c>
      <c r="E39" s="51" t="s">
        <v>1</v>
      </c>
      <c r="F39" s="51"/>
      <c r="G39" s="51" t="s">
        <v>2</v>
      </c>
      <c r="H39" s="51">
        <f t="shared" ref="H39:H44" si="2">D39*F39</f>
        <v>0</v>
      </c>
      <c r="I39" s="53"/>
    </row>
    <row r="40" spans="1:9" s="95" customFormat="1" ht="13.5" customHeight="1">
      <c r="A40" s="370"/>
      <c r="B40" s="94" t="s">
        <v>118</v>
      </c>
      <c r="C40" s="50" t="s">
        <v>29</v>
      </c>
      <c r="D40" s="51">
        <v>1</v>
      </c>
      <c r="E40" s="51" t="s">
        <v>1</v>
      </c>
      <c r="F40" s="51"/>
      <c r="G40" s="51" t="s">
        <v>2</v>
      </c>
      <c r="H40" s="51">
        <f t="shared" si="2"/>
        <v>0</v>
      </c>
      <c r="I40" s="53"/>
    </row>
    <row r="41" spans="1:9" s="95" customFormat="1">
      <c r="A41" s="370"/>
      <c r="B41" s="94" t="s">
        <v>101</v>
      </c>
      <c r="C41" s="50" t="s">
        <v>29</v>
      </c>
      <c r="D41" s="51">
        <v>1</v>
      </c>
      <c r="E41" s="51" t="s">
        <v>1</v>
      </c>
      <c r="F41" s="51"/>
      <c r="G41" s="51" t="s">
        <v>2</v>
      </c>
      <c r="H41" s="51">
        <f t="shared" si="2"/>
        <v>0</v>
      </c>
      <c r="I41" s="53"/>
    </row>
    <row r="42" spans="1:9" s="95" customFormat="1">
      <c r="A42" s="370"/>
      <c r="B42" s="94" t="s">
        <v>119</v>
      </c>
      <c r="C42" s="50" t="s">
        <v>53</v>
      </c>
      <c r="D42" s="51">
        <v>150</v>
      </c>
      <c r="E42" s="51"/>
      <c r="F42" s="51"/>
      <c r="G42" s="51" t="s">
        <v>2</v>
      </c>
      <c r="H42" s="51">
        <f t="shared" si="2"/>
        <v>0</v>
      </c>
      <c r="I42" s="53"/>
    </row>
    <row r="43" spans="1:9" s="95" customFormat="1">
      <c r="A43" s="370"/>
      <c r="B43" s="94" t="s">
        <v>120</v>
      </c>
      <c r="C43" s="50" t="s">
        <v>53</v>
      </c>
      <c r="D43" s="51">
        <v>350</v>
      </c>
      <c r="E43" s="51"/>
      <c r="F43" s="51"/>
      <c r="G43" s="51" t="s">
        <v>2</v>
      </c>
      <c r="H43" s="51">
        <f t="shared" si="2"/>
        <v>0</v>
      </c>
      <c r="I43" s="53"/>
    </row>
    <row r="44" spans="1:9" s="95" customFormat="1">
      <c r="A44" s="370"/>
      <c r="B44" s="94" t="s">
        <v>102</v>
      </c>
      <c r="C44" s="50" t="s">
        <v>29</v>
      </c>
      <c r="D44" s="51">
        <v>8</v>
      </c>
      <c r="E44" s="51" t="s">
        <v>1</v>
      </c>
      <c r="F44" s="51"/>
      <c r="G44" s="51" t="s">
        <v>2</v>
      </c>
      <c r="H44" s="51">
        <f t="shared" si="2"/>
        <v>0</v>
      </c>
      <c r="I44" s="53"/>
    </row>
    <row r="45" spans="1:9" s="95" customFormat="1">
      <c r="A45" s="370"/>
      <c r="B45" s="94" t="s">
        <v>121</v>
      </c>
      <c r="C45" s="50" t="s">
        <v>29</v>
      </c>
      <c r="D45" s="51">
        <v>14</v>
      </c>
      <c r="E45" s="51" t="s">
        <v>1</v>
      </c>
      <c r="F45" s="51"/>
      <c r="G45" s="51" t="s">
        <v>2</v>
      </c>
      <c r="H45" s="51">
        <f t="shared" si="1"/>
        <v>0</v>
      </c>
      <c r="I45" s="53"/>
    </row>
    <row r="46" spans="1:9" s="54" customFormat="1" ht="25.5">
      <c r="A46" s="371"/>
      <c r="B46" s="49" t="s">
        <v>103</v>
      </c>
      <c r="C46" s="50" t="s">
        <v>29</v>
      </c>
      <c r="D46" s="51">
        <v>1</v>
      </c>
      <c r="E46" s="51" t="s">
        <v>1</v>
      </c>
      <c r="F46" s="51"/>
      <c r="G46" s="51" t="s">
        <v>2</v>
      </c>
      <c r="H46" s="51">
        <f t="shared" si="1"/>
        <v>0</v>
      </c>
      <c r="I46" s="53"/>
    </row>
    <row r="47" spans="1:9" s="9" customFormat="1" ht="21.75" customHeight="1">
      <c r="A47" s="362"/>
      <c r="B47" s="21" t="s">
        <v>104</v>
      </c>
      <c r="C47" s="16"/>
      <c r="D47" s="32"/>
      <c r="E47" s="14"/>
      <c r="F47" s="32"/>
      <c r="G47" s="14"/>
      <c r="H47" s="14"/>
      <c r="I47" s="12"/>
    </row>
    <row r="48" spans="1:9" s="9" customFormat="1" ht="15" customHeight="1">
      <c r="A48" s="362"/>
      <c r="B48" s="22"/>
      <c r="C48" s="16"/>
      <c r="D48" s="32"/>
      <c r="E48" s="14"/>
      <c r="F48" s="32"/>
      <c r="G48" s="14"/>
      <c r="H48" s="14"/>
      <c r="I48" s="12"/>
    </row>
    <row r="49" spans="1:9" s="9" customFormat="1" ht="15" customHeight="1">
      <c r="A49" s="362"/>
      <c r="B49" s="23" t="s">
        <v>40</v>
      </c>
      <c r="C49" s="24"/>
      <c r="D49" s="34"/>
      <c r="E49" s="25"/>
      <c r="F49" s="34"/>
      <c r="G49" s="25"/>
      <c r="H49" s="25">
        <f>+SUM(H5:H47)</f>
        <v>0</v>
      </c>
      <c r="I49" s="12"/>
    </row>
    <row r="50" spans="1:9" s="9" customFormat="1" ht="15" customHeight="1">
      <c r="A50" s="362"/>
      <c r="B50" s="22"/>
      <c r="C50" s="16"/>
      <c r="D50" s="32"/>
      <c r="E50" s="14"/>
      <c r="F50" s="32"/>
      <c r="G50" s="14"/>
      <c r="H50" s="14"/>
      <c r="I50" s="12"/>
    </row>
    <row r="51" spans="1:9" s="9" customFormat="1">
      <c r="A51" s="17"/>
      <c r="B51" s="26" t="s">
        <v>41</v>
      </c>
      <c r="C51" s="16"/>
      <c r="D51" s="32"/>
      <c r="E51" s="14"/>
      <c r="F51" s="32"/>
      <c r="G51" s="14"/>
      <c r="H51" s="14">
        <f>H49</f>
        <v>0</v>
      </c>
      <c r="I51" s="12"/>
    </row>
    <row r="53" spans="1:9" s="9" customFormat="1">
      <c r="A53" s="17"/>
      <c r="B53" s="1"/>
      <c r="C53" s="28"/>
      <c r="D53" s="32"/>
      <c r="E53" s="14"/>
      <c r="F53" s="32"/>
      <c r="G53" s="14"/>
      <c r="H53" s="14"/>
      <c r="I53" s="12"/>
    </row>
    <row r="54" spans="1:9" s="9" customFormat="1">
      <c r="A54" s="17"/>
      <c r="B54" s="1"/>
      <c r="C54" s="16"/>
      <c r="D54" s="32"/>
      <c r="E54" s="14"/>
      <c r="F54" s="32"/>
      <c r="G54" s="14"/>
      <c r="H54" s="14"/>
      <c r="I54" s="12"/>
    </row>
    <row r="55" spans="1:9" s="9" customFormat="1">
      <c r="A55" s="17"/>
      <c r="B55" s="1"/>
      <c r="C55" s="16"/>
      <c r="D55" s="32"/>
      <c r="E55" s="14"/>
      <c r="F55" s="32"/>
      <c r="G55" s="14"/>
      <c r="H55" s="14"/>
      <c r="I55" s="12"/>
    </row>
    <row r="56" spans="1:9" s="9" customFormat="1">
      <c r="A56" s="362"/>
      <c r="B56" s="8"/>
      <c r="C56" s="16"/>
      <c r="D56" s="32"/>
      <c r="E56" s="14"/>
      <c r="F56" s="32"/>
      <c r="G56" s="14"/>
      <c r="H56" s="14"/>
      <c r="I56" s="12"/>
    </row>
    <row r="57" spans="1:9" s="9" customFormat="1">
      <c r="A57" s="362"/>
      <c r="B57" s="8"/>
      <c r="C57" s="16"/>
      <c r="D57" s="32"/>
      <c r="E57" s="14"/>
      <c r="F57" s="32"/>
      <c r="G57" s="14"/>
      <c r="H57" s="14"/>
      <c r="I57" s="12"/>
    </row>
    <row r="58" spans="1:9" s="9" customFormat="1">
      <c r="A58" s="362"/>
      <c r="B58" s="8"/>
      <c r="C58" s="16"/>
      <c r="D58" s="32"/>
      <c r="E58" s="14"/>
      <c r="F58" s="32"/>
      <c r="G58" s="14"/>
      <c r="H58" s="14"/>
      <c r="I58" s="12"/>
    </row>
    <row r="59" spans="1:9" s="9" customFormat="1">
      <c r="A59" s="362"/>
      <c r="B59" s="8"/>
      <c r="C59" s="16"/>
      <c r="D59" s="32"/>
      <c r="E59" s="14"/>
      <c r="F59" s="32"/>
      <c r="G59" s="14"/>
      <c r="H59" s="14"/>
      <c r="I59" s="12"/>
    </row>
    <row r="60" spans="1:9" s="9" customFormat="1">
      <c r="A60" s="362"/>
      <c r="B60" s="8"/>
      <c r="C60" s="16"/>
      <c r="D60" s="32"/>
      <c r="E60" s="14"/>
      <c r="F60" s="32"/>
      <c r="G60" s="14"/>
      <c r="H60" s="14"/>
      <c r="I60" s="12"/>
    </row>
    <row r="61" spans="1:9" s="9" customFormat="1">
      <c r="A61" s="362"/>
      <c r="B61" s="8"/>
      <c r="C61" s="16"/>
      <c r="D61" s="32"/>
      <c r="E61" s="14"/>
      <c r="F61" s="32"/>
      <c r="G61" s="14"/>
      <c r="H61" s="14"/>
      <c r="I61" s="12"/>
    </row>
    <row r="62" spans="1:9" s="9" customFormat="1">
      <c r="A62" s="362"/>
      <c r="B62" s="8"/>
      <c r="C62" s="16"/>
      <c r="D62" s="32"/>
      <c r="E62" s="14"/>
      <c r="F62" s="32"/>
      <c r="G62" s="14"/>
      <c r="H62" s="14"/>
      <c r="I62" s="12"/>
    </row>
    <row r="63" spans="1:9" s="9" customFormat="1">
      <c r="A63" s="362"/>
      <c r="B63" s="8"/>
      <c r="C63" s="16"/>
      <c r="D63" s="32"/>
      <c r="E63" s="14"/>
      <c r="F63" s="32"/>
      <c r="G63" s="14"/>
      <c r="H63" s="14"/>
      <c r="I63" s="12"/>
    </row>
    <row r="64" spans="1:9" s="9" customFormat="1">
      <c r="A64" s="362"/>
      <c r="B64" s="8"/>
      <c r="C64" s="16"/>
      <c r="D64" s="32"/>
      <c r="E64" s="14"/>
      <c r="F64" s="32"/>
      <c r="G64" s="14"/>
      <c r="H64" s="14"/>
      <c r="I64" s="12"/>
    </row>
    <row r="65" spans="1:9" s="9" customFormat="1">
      <c r="A65" s="362"/>
      <c r="B65" s="8"/>
      <c r="C65" s="16"/>
      <c r="D65" s="32"/>
      <c r="E65" s="14"/>
      <c r="F65" s="32"/>
      <c r="G65" s="14"/>
      <c r="H65" s="14"/>
      <c r="I65" s="12"/>
    </row>
    <row r="66" spans="1:9" s="9" customFormat="1">
      <c r="A66" s="362"/>
      <c r="B66" s="8"/>
      <c r="C66" s="16"/>
      <c r="D66" s="32"/>
      <c r="E66" s="14"/>
      <c r="F66" s="32"/>
      <c r="G66" s="14"/>
      <c r="H66" s="14"/>
      <c r="I66" s="12"/>
    </row>
    <row r="67" spans="1:9" s="9" customFormat="1">
      <c r="A67" s="362"/>
      <c r="B67" s="8"/>
      <c r="C67" s="16"/>
      <c r="D67" s="32"/>
      <c r="E67" s="14"/>
      <c r="F67" s="32"/>
      <c r="G67" s="14"/>
      <c r="H67" s="14"/>
      <c r="I67" s="12"/>
    </row>
    <row r="68" spans="1:9" s="9" customFormat="1">
      <c r="A68" s="362"/>
      <c r="B68" s="8"/>
      <c r="C68" s="16"/>
      <c r="D68" s="32"/>
      <c r="E68" s="14"/>
      <c r="F68" s="32"/>
      <c r="G68" s="14"/>
      <c r="H68" s="14"/>
      <c r="I68" s="12"/>
    </row>
    <row r="69" spans="1:9" s="9" customFormat="1">
      <c r="A69" s="362"/>
      <c r="B69" s="8"/>
      <c r="C69" s="16"/>
      <c r="D69" s="32"/>
      <c r="E69" s="14"/>
      <c r="F69" s="32"/>
      <c r="G69" s="14"/>
      <c r="H69" s="14"/>
      <c r="I69" s="12"/>
    </row>
    <row r="70" spans="1:9" s="9" customFormat="1">
      <c r="A70" s="362"/>
      <c r="B70" s="8"/>
      <c r="C70" s="16"/>
      <c r="D70" s="32"/>
      <c r="E70" s="14"/>
      <c r="F70" s="32"/>
      <c r="G70" s="14"/>
      <c r="H70" s="14"/>
      <c r="I70" s="12"/>
    </row>
    <row r="71" spans="1:9" s="9" customFormat="1">
      <c r="A71" s="362"/>
      <c r="B71" s="8"/>
      <c r="C71" s="16"/>
      <c r="D71" s="32"/>
      <c r="E71" s="14"/>
      <c r="F71" s="32"/>
      <c r="G71" s="14"/>
      <c r="H71" s="14"/>
      <c r="I71" s="12"/>
    </row>
    <row r="72" spans="1:9" s="9" customFormat="1">
      <c r="A72" s="362"/>
      <c r="B72" s="8"/>
      <c r="C72" s="16"/>
      <c r="D72" s="32"/>
      <c r="E72" s="14"/>
      <c r="F72" s="32"/>
      <c r="G72" s="14"/>
      <c r="H72" s="14"/>
      <c r="I72" s="12"/>
    </row>
    <row r="73" spans="1:9" s="9" customFormat="1">
      <c r="A73" s="362"/>
      <c r="B73" s="8"/>
      <c r="C73" s="16"/>
      <c r="D73" s="32"/>
      <c r="E73" s="14"/>
      <c r="F73" s="32"/>
      <c r="G73" s="14"/>
      <c r="H73" s="14"/>
      <c r="I73" s="12"/>
    </row>
    <row r="74" spans="1:9" s="9" customFormat="1">
      <c r="A74" s="362"/>
      <c r="B74" s="8"/>
      <c r="C74" s="16"/>
      <c r="D74" s="32"/>
      <c r="E74" s="14"/>
      <c r="F74" s="32"/>
      <c r="G74" s="14"/>
      <c r="H74" s="14"/>
      <c r="I74" s="12"/>
    </row>
    <row r="75" spans="1:9" s="9" customFormat="1">
      <c r="A75" s="362"/>
      <c r="B75" s="8"/>
      <c r="C75" s="16"/>
      <c r="D75" s="32"/>
      <c r="E75" s="14"/>
      <c r="F75" s="32"/>
      <c r="G75" s="14"/>
      <c r="H75" s="14"/>
      <c r="I75" s="12"/>
    </row>
    <row r="76" spans="1:9" s="9" customFormat="1">
      <c r="A76" s="362"/>
      <c r="B76" s="8"/>
      <c r="C76" s="16"/>
      <c r="D76" s="32"/>
      <c r="E76" s="14"/>
      <c r="F76" s="32"/>
      <c r="G76" s="14"/>
      <c r="H76" s="14"/>
      <c r="I76" s="12"/>
    </row>
    <row r="77" spans="1:9" s="9" customFormat="1">
      <c r="A77" s="362"/>
      <c r="B77" s="8"/>
      <c r="C77" s="16"/>
      <c r="D77" s="32"/>
      <c r="E77" s="14"/>
      <c r="F77" s="32"/>
      <c r="G77" s="14"/>
      <c r="H77" s="14"/>
      <c r="I77" s="12"/>
    </row>
    <row r="78" spans="1:9" s="9" customFormat="1">
      <c r="A78" s="362"/>
      <c r="B78" s="8"/>
      <c r="C78" s="16"/>
      <c r="D78" s="32"/>
      <c r="E78" s="14"/>
      <c r="F78" s="32"/>
      <c r="G78" s="14"/>
      <c r="H78" s="14"/>
      <c r="I78" s="12"/>
    </row>
    <row r="79" spans="1:9" s="9" customFormat="1">
      <c r="A79" s="362"/>
      <c r="B79" s="8"/>
      <c r="C79" s="16"/>
      <c r="D79" s="32"/>
      <c r="E79" s="14"/>
      <c r="F79" s="32"/>
      <c r="G79" s="14"/>
      <c r="H79" s="14"/>
      <c r="I79" s="12"/>
    </row>
    <row r="80" spans="1:9" s="9" customFormat="1">
      <c r="A80" s="362"/>
      <c r="B80" s="8"/>
      <c r="C80" s="16"/>
      <c r="D80" s="32"/>
      <c r="E80" s="14"/>
      <c r="F80" s="32"/>
      <c r="G80" s="14"/>
      <c r="H80" s="14"/>
      <c r="I80" s="12"/>
    </row>
    <row r="81" spans="1:9" s="9" customFormat="1">
      <c r="A81" s="362"/>
      <c r="B81" s="8"/>
      <c r="C81" s="16"/>
      <c r="D81" s="32"/>
      <c r="E81" s="14"/>
      <c r="F81" s="32"/>
      <c r="G81" s="14"/>
      <c r="H81" s="14"/>
      <c r="I81" s="12"/>
    </row>
    <row r="82" spans="1:9" s="9" customFormat="1">
      <c r="A82" s="362"/>
      <c r="B82" s="8"/>
      <c r="C82" s="16"/>
      <c r="D82" s="32"/>
      <c r="E82" s="14"/>
      <c r="F82" s="32"/>
      <c r="G82" s="14"/>
      <c r="H82" s="14"/>
      <c r="I82" s="12"/>
    </row>
    <row r="83" spans="1:9" s="9" customFormat="1">
      <c r="A83" s="362"/>
      <c r="B83" s="8"/>
      <c r="C83" s="16"/>
      <c r="D83" s="32"/>
      <c r="E83" s="14"/>
      <c r="F83" s="32"/>
      <c r="G83" s="14"/>
      <c r="H83" s="14"/>
      <c r="I83" s="12"/>
    </row>
    <row r="84" spans="1:9" s="9" customFormat="1">
      <c r="A84" s="362"/>
      <c r="B84" s="8"/>
      <c r="C84" s="16"/>
      <c r="D84" s="32"/>
      <c r="E84" s="14"/>
      <c r="F84" s="32"/>
      <c r="G84" s="14"/>
      <c r="H84" s="14"/>
      <c r="I84" s="12"/>
    </row>
    <row r="85" spans="1:9" s="9" customFormat="1">
      <c r="A85" s="362"/>
      <c r="B85" s="8"/>
      <c r="C85" s="16"/>
      <c r="D85" s="32"/>
      <c r="E85" s="14"/>
      <c r="F85" s="32"/>
      <c r="G85" s="14"/>
      <c r="H85" s="14"/>
      <c r="I85" s="12"/>
    </row>
    <row r="86" spans="1:9" s="9" customFormat="1">
      <c r="A86" s="362"/>
      <c r="B86" s="8"/>
      <c r="C86" s="16"/>
      <c r="D86" s="32"/>
      <c r="E86" s="14"/>
      <c r="F86" s="32"/>
      <c r="G86" s="14"/>
      <c r="H86" s="14"/>
      <c r="I86" s="12"/>
    </row>
    <row r="87" spans="1:9" s="9" customFormat="1">
      <c r="A87" s="362"/>
      <c r="B87" s="8"/>
      <c r="C87" s="16"/>
      <c r="D87" s="32"/>
      <c r="E87" s="14"/>
      <c r="F87" s="32"/>
      <c r="G87" s="14"/>
      <c r="H87" s="14"/>
      <c r="I87" s="12"/>
    </row>
    <row r="88" spans="1:9" s="9" customFormat="1">
      <c r="A88" s="362"/>
      <c r="B88" s="8"/>
      <c r="C88" s="16"/>
      <c r="D88" s="32"/>
      <c r="E88" s="14"/>
      <c r="F88" s="32"/>
      <c r="G88" s="14"/>
      <c r="H88" s="14"/>
      <c r="I88" s="12"/>
    </row>
    <row r="89" spans="1:9" s="9" customFormat="1">
      <c r="A89" s="362"/>
      <c r="B89" s="8"/>
      <c r="C89" s="16"/>
      <c r="D89" s="32"/>
      <c r="E89" s="14"/>
      <c r="F89" s="32"/>
      <c r="G89" s="14"/>
      <c r="H89" s="14"/>
      <c r="I89" s="12"/>
    </row>
    <row r="90" spans="1:9" s="9" customFormat="1">
      <c r="A90" s="362"/>
      <c r="B90" s="8"/>
      <c r="C90" s="16"/>
      <c r="D90" s="32"/>
      <c r="E90" s="14"/>
      <c r="F90" s="32"/>
      <c r="G90" s="14"/>
      <c r="H90" s="14"/>
      <c r="I90" s="12"/>
    </row>
    <row r="91" spans="1:9" s="9" customFormat="1">
      <c r="A91" s="362"/>
      <c r="B91" s="8"/>
      <c r="C91" s="16"/>
      <c r="D91" s="32"/>
      <c r="E91" s="14"/>
      <c r="F91" s="32"/>
      <c r="G91" s="14"/>
      <c r="H91" s="14"/>
      <c r="I91" s="12"/>
    </row>
    <row r="92" spans="1:9" s="9" customFormat="1">
      <c r="A92" s="362"/>
      <c r="B92" s="8"/>
      <c r="C92" s="16"/>
      <c r="D92" s="32"/>
      <c r="E92" s="14"/>
      <c r="F92" s="32"/>
      <c r="G92" s="14"/>
      <c r="H92" s="14"/>
      <c r="I92" s="12"/>
    </row>
    <row r="93" spans="1:9" s="9" customFormat="1">
      <c r="A93" s="362"/>
      <c r="B93" s="8"/>
      <c r="C93" s="16"/>
      <c r="D93" s="32"/>
      <c r="E93" s="14"/>
      <c r="F93" s="32"/>
      <c r="G93" s="14"/>
      <c r="H93" s="14"/>
      <c r="I93" s="12"/>
    </row>
    <row r="94" spans="1:9" s="9" customFormat="1">
      <c r="A94" s="362"/>
      <c r="B94" s="8"/>
      <c r="C94" s="16"/>
      <c r="D94" s="32"/>
      <c r="E94" s="14"/>
      <c r="F94" s="32"/>
      <c r="G94" s="14"/>
      <c r="H94" s="14"/>
      <c r="I94" s="12"/>
    </row>
    <row r="95" spans="1:9" s="9" customFormat="1">
      <c r="A95" s="362"/>
      <c r="B95" s="8"/>
      <c r="C95" s="16"/>
      <c r="D95" s="32"/>
      <c r="E95" s="14"/>
      <c r="F95" s="32"/>
      <c r="G95" s="14"/>
      <c r="H95" s="14"/>
      <c r="I95" s="12"/>
    </row>
    <row r="96" spans="1:9" s="9" customFormat="1">
      <c r="A96" s="362"/>
      <c r="B96" s="8"/>
      <c r="C96" s="16"/>
      <c r="D96" s="32"/>
      <c r="E96" s="14"/>
      <c r="F96" s="32"/>
      <c r="G96" s="14"/>
      <c r="H96" s="14"/>
      <c r="I96" s="12"/>
    </row>
    <row r="97" spans="1:9" s="9" customFormat="1">
      <c r="A97" s="362"/>
      <c r="B97" s="8"/>
      <c r="C97" s="16"/>
      <c r="D97" s="32"/>
      <c r="E97" s="14"/>
      <c r="F97" s="32"/>
      <c r="G97" s="14"/>
      <c r="H97" s="14"/>
      <c r="I97" s="12"/>
    </row>
    <row r="98" spans="1:9" s="9" customFormat="1">
      <c r="A98" s="362"/>
      <c r="B98" s="8"/>
      <c r="C98" s="16"/>
      <c r="D98" s="32"/>
      <c r="E98" s="14"/>
      <c r="F98" s="32"/>
      <c r="G98" s="14"/>
      <c r="H98" s="14"/>
      <c r="I98" s="12"/>
    </row>
    <row r="99" spans="1:9" s="9" customFormat="1">
      <c r="A99" s="362"/>
      <c r="B99" s="8"/>
      <c r="C99" s="16"/>
      <c r="D99" s="32"/>
      <c r="E99" s="14"/>
      <c r="F99" s="32"/>
      <c r="G99" s="14"/>
      <c r="H99" s="14"/>
      <c r="I99" s="12"/>
    </row>
    <row r="100" spans="1:9" s="9" customFormat="1">
      <c r="A100" s="362"/>
      <c r="B100" s="8"/>
      <c r="C100" s="16"/>
      <c r="D100" s="32"/>
      <c r="E100" s="14"/>
      <c r="F100" s="32"/>
      <c r="G100" s="14"/>
      <c r="H100" s="14"/>
      <c r="I100" s="12"/>
    </row>
    <row r="101" spans="1:9" s="9" customFormat="1">
      <c r="A101" s="362"/>
      <c r="B101" s="8"/>
      <c r="C101" s="16"/>
      <c r="D101" s="32"/>
      <c r="E101" s="14"/>
      <c r="F101" s="32"/>
      <c r="G101" s="14"/>
      <c r="H101" s="14"/>
      <c r="I101" s="12"/>
    </row>
    <row r="102" spans="1:9" s="9" customFormat="1">
      <c r="A102" s="362"/>
      <c r="B102" s="8"/>
      <c r="C102" s="16"/>
      <c r="D102" s="32"/>
      <c r="E102" s="14"/>
      <c r="F102" s="32"/>
      <c r="G102" s="14"/>
      <c r="H102" s="14"/>
      <c r="I102" s="12"/>
    </row>
    <row r="103" spans="1:9" s="9" customFormat="1">
      <c r="A103" s="362"/>
      <c r="B103" s="8"/>
      <c r="C103" s="16"/>
      <c r="D103" s="32"/>
      <c r="E103" s="14"/>
      <c r="F103" s="32"/>
      <c r="G103" s="14"/>
      <c r="H103" s="14"/>
      <c r="I103" s="12"/>
    </row>
    <row r="104" spans="1:9" s="9" customFormat="1">
      <c r="A104" s="362"/>
      <c r="B104" s="8"/>
      <c r="C104" s="16"/>
      <c r="D104" s="32"/>
      <c r="E104" s="14"/>
      <c r="F104" s="32"/>
      <c r="G104" s="14"/>
      <c r="H104" s="14"/>
      <c r="I104" s="12"/>
    </row>
    <row r="105" spans="1:9" s="9" customFormat="1">
      <c r="A105" s="362"/>
      <c r="B105" s="8"/>
      <c r="C105" s="16"/>
      <c r="D105" s="32"/>
      <c r="E105" s="14"/>
      <c r="F105" s="32"/>
      <c r="G105" s="14"/>
      <c r="H105" s="14"/>
      <c r="I105" s="12"/>
    </row>
    <row r="106" spans="1:9" s="9" customFormat="1">
      <c r="A106" s="362"/>
      <c r="B106" s="8"/>
      <c r="C106" s="16"/>
      <c r="D106" s="32"/>
      <c r="E106" s="14"/>
      <c r="F106" s="32"/>
      <c r="G106" s="14"/>
      <c r="H106" s="14"/>
      <c r="I106" s="12"/>
    </row>
    <row r="107" spans="1:9" s="9" customFormat="1">
      <c r="A107" s="362"/>
      <c r="B107" s="8"/>
      <c r="C107" s="16"/>
      <c r="D107" s="32"/>
      <c r="E107" s="14"/>
      <c r="F107" s="32"/>
      <c r="G107" s="14"/>
      <c r="H107" s="14"/>
      <c r="I107" s="12"/>
    </row>
    <row r="108" spans="1:9" s="9" customFormat="1">
      <c r="A108" s="362"/>
      <c r="B108" s="8"/>
      <c r="C108" s="16"/>
      <c r="D108" s="32"/>
      <c r="E108" s="14"/>
      <c r="F108" s="32"/>
      <c r="G108" s="14"/>
      <c r="H108" s="14"/>
      <c r="I108" s="12"/>
    </row>
    <row r="109" spans="1:9" s="9" customFormat="1">
      <c r="A109" s="362"/>
      <c r="B109" s="8"/>
      <c r="C109" s="16"/>
      <c r="D109" s="32"/>
      <c r="E109" s="14"/>
      <c r="F109" s="32"/>
      <c r="G109" s="14"/>
      <c r="H109" s="14"/>
      <c r="I109" s="12"/>
    </row>
    <row r="110" spans="1:9" s="9" customFormat="1">
      <c r="A110" s="362"/>
      <c r="B110" s="8"/>
      <c r="C110" s="16"/>
      <c r="D110" s="32"/>
      <c r="E110" s="14"/>
      <c r="F110" s="32"/>
      <c r="G110" s="14"/>
      <c r="H110" s="14"/>
      <c r="I110" s="12"/>
    </row>
    <row r="111" spans="1:9" s="9" customFormat="1">
      <c r="A111" s="362"/>
      <c r="B111" s="8"/>
      <c r="C111" s="16"/>
      <c r="D111" s="32"/>
      <c r="E111" s="14"/>
      <c r="F111" s="32"/>
      <c r="G111" s="14"/>
      <c r="H111" s="14"/>
      <c r="I111" s="12"/>
    </row>
    <row r="112" spans="1:9" s="9" customFormat="1">
      <c r="A112" s="362"/>
      <c r="B112" s="8"/>
      <c r="C112" s="16"/>
      <c r="D112" s="32"/>
      <c r="E112" s="14"/>
      <c r="F112" s="32"/>
      <c r="G112" s="14"/>
      <c r="H112" s="14"/>
      <c r="I112" s="12"/>
    </row>
    <row r="113" spans="1:9" s="9" customFormat="1">
      <c r="A113" s="362"/>
      <c r="B113" s="8"/>
      <c r="C113" s="16"/>
      <c r="D113" s="32"/>
      <c r="E113" s="14"/>
      <c r="F113" s="32"/>
      <c r="G113" s="14"/>
      <c r="H113" s="14"/>
      <c r="I113" s="12"/>
    </row>
    <row r="114" spans="1:9" s="9" customFormat="1">
      <c r="A114" s="362"/>
      <c r="B114" s="8"/>
      <c r="C114" s="16"/>
      <c r="D114" s="32"/>
      <c r="E114" s="14"/>
      <c r="F114" s="32"/>
      <c r="G114" s="14"/>
      <c r="H114" s="14"/>
      <c r="I114" s="12"/>
    </row>
    <row r="115" spans="1:9" s="9" customFormat="1">
      <c r="A115" s="362"/>
      <c r="B115" s="8"/>
      <c r="C115" s="16"/>
      <c r="D115" s="32"/>
      <c r="E115" s="14"/>
      <c r="F115" s="32"/>
      <c r="G115" s="14"/>
      <c r="H115" s="14"/>
      <c r="I115" s="12"/>
    </row>
    <row r="116" spans="1:9" s="9" customFormat="1">
      <c r="A116" s="362"/>
      <c r="B116" s="8"/>
      <c r="C116" s="16"/>
      <c r="D116" s="32"/>
      <c r="E116" s="14"/>
      <c r="F116" s="32"/>
      <c r="G116" s="14"/>
      <c r="H116" s="14"/>
      <c r="I116" s="12"/>
    </row>
    <row r="117" spans="1:9" s="9" customFormat="1">
      <c r="A117" s="362"/>
      <c r="B117" s="8"/>
      <c r="C117" s="16"/>
      <c r="D117" s="32"/>
      <c r="E117" s="14"/>
      <c r="F117" s="32"/>
      <c r="G117" s="14"/>
      <c r="H117" s="14"/>
      <c r="I117" s="12"/>
    </row>
    <row r="118" spans="1:9" s="9" customFormat="1">
      <c r="A118" s="362"/>
      <c r="B118" s="8"/>
      <c r="C118" s="16"/>
      <c r="D118" s="32"/>
      <c r="E118" s="14"/>
      <c r="F118" s="32"/>
      <c r="G118" s="14"/>
      <c r="H118" s="14"/>
      <c r="I118" s="12"/>
    </row>
    <row r="119" spans="1:9" s="9" customFormat="1">
      <c r="A119" s="362"/>
      <c r="B119" s="8"/>
      <c r="C119" s="16"/>
      <c r="D119" s="32"/>
      <c r="E119" s="14"/>
      <c r="F119" s="32"/>
      <c r="G119" s="14"/>
      <c r="H119" s="14"/>
      <c r="I119" s="12"/>
    </row>
    <row r="120" spans="1:9" s="9" customFormat="1">
      <c r="A120" s="362"/>
      <c r="B120" s="8"/>
      <c r="C120" s="16"/>
      <c r="D120" s="32"/>
      <c r="E120" s="14"/>
      <c r="F120" s="32"/>
      <c r="G120" s="14"/>
      <c r="H120" s="14"/>
      <c r="I120" s="12"/>
    </row>
    <row r="121" spans="1:9" s="9" customFormat="1">
      <c r="A121" s="362"/>
      <c r="B121" s="8"/>
      <c r="C121" s="16"/>
      <c r="D121" s="32"/>
      <c r="E121" s="14"/>
      <c r="F121" s="32"/>
      <c r="G121" s="14"/>
      <c r="H121" s="14"/>
      <c r="I121" s="12"/>
    </row>
    <row r="122" spans="1:9" s="9" customFormat="1">
      <c r="A122" s="362"/>
      <c r="B122" s="8"/>
      <c r="C122" s="16"/>
      <c r="D122" s="32"/>
      <c r="E122" s="14"/>
      <c r="F122" s="32"/>
      <c r="G122" s="14"/>
      <c r="H122" s="14"/>
      <c r="I122" s="12"/>
    </row>
    <row r="123" spans="1:9" s="9" customFormat="1">
      <c r="A123" s="362"/>
      <c r="B123" s="8"/>
      <c r="C123" s="16"/>
      <c r="D123" s="32"/>
      <c r="E123" s="14"/>
      <c r="F123" s="32"/>
      <c r="G123" s="14"/>
      <c r="H123" s="14"/>
      <c r="I123" s="12"/>
    </row>
    <row r="124" spans="1:9" s="9" customFormat="1">
      <c r="A124" s="362"/>
      <c r="B124" s="8"/>
      <c r="C124" s="16"/>
      <c r="D124" s="32"/>
      <c r="E124" s="14"/>
      <c r="F124" s="32"/>
      <c r="G124" s="14"/>
      <c r="H124" s="14"/>
      <c r="I124" s="12"/>
    </row>
    <row r="125" spans="1:9" s="9" customFormat="1">
      <c r="A125" s="362"/>
      <c r="B125" s="8"/>
      <c r="C125" s="16"/>
      <c r="D125" s="32"/>
      <c r="E125" s="14"/>
      <c r="F125" s="32"/>
      <c r="G125" s="14"/>
      <c r="H125" s="14"/>
      <c r="I125" s="12"/>
    </row>
    <row r="126" spans="1:9" s="9" customFormat="1">
      <c r="A126" s="362"/>
      <c r="B126" s="8"/>
      <c r="C126" s="16"/>
      <c r="D126" s="32"/>
      <c r="E126" s="14"/>
      <c r="F126" s="32"/>
      <c r="G126" s="14"/>
      <c r="H126" s="14"/>
      <c r="I126" s="12"/>
    </row>
    <row r="127" spans="1:9" s="9" customFormat="1">
      <c r="A127" s="362"/>
      <c r="B127" s="8"/>
      <c r="C127" s="16"/>
      <c r="D127" s="32"/>
      <c r="E127" s="14"/>
      <c r="F127" s="32"/>
      <c r="G127" s="14"/>
      <c r="H127" s="14"/>
      <c r="I127" s="12"/>
    </row>
    <row r="128" spans="1:9" s="9" customFormat="1">
      <c r="A128" s="362"/>
      <c r="B128" s="8"/>
      <c r="C128" s="16"/>
      <c r="D128" s="32"/>
      <c r="E128" s="14"/>
      <c r="F128" s="32"/>
      <c r="G128" s="14"/>
      <c r="H128" s="14"/>
      <c r="I128" s="12"/>
    </row>
    <row r="129" spans="1:9" s="9" customFormat="1">
      <c r="A129" s="362"/>
      <c r="B129" s="8"/>
      <c r="C129" s="16"/>
      <c r="D129" s="32"/>
      <c r="E129" s="14"/>
      <c r="F129" s="32"/>
      <c r="G129" s="14"/>
      <c r="H129" s="14"/>
      <c r="I129" s="12"/>
    </row>
    <row r="130" spans="1:9" s="9" customFormat="1">
      <c r="A130" s="362"/>
      <c r="B130" s="8"/>
      <c r="C130" s="16"/>
      <c r="D130" s="32"/>
      <c r="E130" s="14"/>
      <c r="F130" s="32"/>
      <c r="G130" s="14"/>
      <c r="H130" s="14"/>
      <c r="I130" s="12"/>
    </row>
    <row r="131" spans="1:9" s="9" customFormat="1">
      <c r="A131" s="362"/>
      <c r="B131" s="8"/>
      <c r="C131" s="16"/>
      <c r="D131" s="32"/>
      <c r="E131" s="14"/>
      <c r="F131" s="32"/>
      <c r="G131" s="14"/>
      <c r="H131" s="14"/>
      <c r="I131" s="12"/>
    </row>
    <row r="132" spans="1:9" s="9" customFormat="1">
      <c r="A132" s="362"/>
      <c r="B132" s="8"/>
      <c r="C132" s="16"/>
      <c r="D132" s="32"/>
      <c r="E132" s="14"/>
      <c r="F132" s="32"/>
      <c r="G132" s="14"/>
      <c r="H132" s="14"/>
      <c r="I132" s="12"/>
    </row>
    <row r="133" spans="1:9" s="9" customFormat="1">
      <c r="A133" s="362"/>
      <c r="B133" s="8"/>
      <c r="C133" s="16"/>
      <c r="D133" s="32"/>
      <c r="E133" s="14"/>
      <c r="F133" s="32"/>
      <c r="G133" s="14"/>
      <c r="H133" s="14"/>
      <c r="I133" s="12"/>
    </row>
    <row r="134" spans="1:9" s="9" customFormat="1">
      <c r="A134" s="362"/>
      <c r="B134" s="8"/>
      <c r="C134" s="16"/>
      <c r="D134" s="32"/>
      <c r="E134" s="14"/>
      <c r="F134" s="32"/>
      <c r="G134" s="14"/>
      <c r="H134" s="14"/>
      <c r="I134" s="12"/>
    </row>
    <row r="135" spans="1:9" s="9" customFormat="1">
      <c r="A135" s="362"/>
      <c r="B135" s="8"/>
      <c r="C135" s="16"/>
      <c r="D135" s="32"/>
      <c r="E135" s="14"/>
      <c r="F135" s="32"/>
      <c r="G135" s="14"/>
      <c r="H135" s="14"/>
      <c r="I135" s="12"/>
    </row>
    <row r="136" spans="1:9" s="9" customFormat="1">
      <c r="A136" s="362"/>
      <c r="B136" s="8"/>
      <c r="C136" s="16"/>
      <c r="D136" s="32"/>
      <c r="E136" s="14"/>
      <c r="F136" s="32"/>
      <c r="G136" s="14"/>
      <c r="H136" s="14"/>
      <c r="I136" s="12"/>
    </row>
    <row r="137" spans="1:9" s="9" customFormat="1">
      <c r="A137" s="362"/>
      <c r="B137" s="8"/>
      <c r="C137" s="16"/>
      <c r="D137" s="32"/>
      <c r="E137" s="14"/>
      <c r="F137" s="32"/>
      <c r="G137" s="14"/>
      <c r="H137" s="14"/>
      <c r="I137" s="12"/>
    </row>
    <row r="138" spans="1:9" s="9" customFormat="1">
      <c r="A138" s="362"/>
      <c r="B138" s="8"/>
      <c r="C138" s="16"/>
      <c r="D138" s="32"/>
      <c r="E138" s="14"/>
      <c r="F138" s="32"/>
      <c r="G138" s="14"/>
      <c r="H138" s="14"/>
      <c r="I138" s="12"/>
    </row>
    <row r="139" spans="1:9" s="9" customFormat="1">
      <c r="A139" s="362"/>
      <c r="B139" s="8"/>
      <c r="C139" s="16"/>
      <c r="D139" s="32"/>
      <c r="E139" s="14"/>
      <c r="F139" s="32"/>
      <c r="G139" s="14"/>
      <c r="H139" s="14"/>
      <c r="I139" s="12"/>
    </row>
    <row r="140" spans="1:9" s="9" customFormat="1">
      <c r="A140" s="362"/>
      <c r="B140" s="8"/>
      <c r="C140" s="16"/>
      <c r="D140" s="32"/>
      <c r="E140" s="14"/>
      <c r="F140" s="32"/>
      <c r="G140" s="14"/>
      <c r="H140" s="14"/>
      <c r="I140" s="12"/>
    </row>
    <row r="141" spans="1:9" s="9" customFormat="1">
      <c r="A141" s="362"/>
      <c r="B141" s="8"/>
      <c r="C141" s="16"/>
      <c r="D141" s="32"/>
      <c r="E141" s="14"/>
      <c r="F141" s="32"/>
      <c r="G141" s="14"/>
      <c r="H141" s="14"/>
      <c r="I141" s="12"/>
    </row>
    <row r="142" spans="1:9" s="9" customFormat="1">
      <c r="A142" s="362"/>
      <c r="B142" s="8"/>
      <c r="C142" s="16"/>
      <c r="D142" s="32"/>
      <c r="E142" s="14"/>
      <c r="F142" s="32"/>
      <c r="G142" s="14"/>
      <c r="H142" s="14"/>
      <c r="I142" s="12"/>
    </row>
    <row r="143" spans="1:9" s="9" customFormat="1">
      <c r="A143" s="362"/>
      <c r="B143" s="8"/>
      <c r="C143" s="16"/>
      <c r="D143" s="32"/>
      <c r="E143" s="14"/>
      <c r="F143" s="32"/>
      <c r="G143" s="14"/>
      <c r="H143" s="14"/>
      <c r="I143" s="12"/>
    </row>
    <row r="144" spans="1:9" s="9" customFormat="1">
      <c r="A144" s="362"/>
      <c r="B144" s="8"/>
      <c r="C144" s="16"/>
      <c r="D144" s="32"/>
      <c r="E144" s="14"/>
      <c r="F144" s="32"/>
      <c r="G144" s="14"/>
      <c r="H144" s="14"/>
      <c r="I144" s="12"/>
    </row>
    <row r="145" spans="1:9" s="9" customFormat="1">
      <c r="A145" s="362"/>
      <c r="B145" s="8"/>
      <c r="C145" s="16"/>
      <c r="D145" s="32"/>
      <c r="E145" s="14"/>
      <c r="F145" s="32"/>
      <c r="G145" s="14"/>
      <c r="H145" s="14"/>
      <c r="I145" s="12"/>
    </row>
  </sheetData>
  <mergeCells count="4">
    <mergeCell ref="A2:H2"/>
    <mergeCell ref="A8:A9"/>
    <mergeCell ref="A10:A11"/>
    <mergeCell ref="A12:A13"/>
  </mergeCells>
  <pageMargins left="0.7" right="0.7" top="0.75" bottom="0.75" header="0.3" footer="0.3"/>
  <pageSetup paperSize="9" scale="91" orientation="portrait" r:id="rId1"/>
  <headerFooter>
    <oddHeader>&amp;C&amp;P</oddHeader>
  </headerFooter>
  <rowBreaks count="1" manualBreakCount="1">
    <brk id="25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80F36-C289-401E-87B1-9B980107B495}">
  <dimension ref="A1:F103"/>
  <sheetViews>
    <sheetView view="pageBreakPreview" topLeftCell="A70" zoomScale="75" zoomScaleNormal="75" zoomScaleSheetLayoutView="75" workbookViewId="0">
      <selection activeCell="E61" sqref="E61:E79"/>
    </sheetView>
  </sheetViews>
  <sheetFormatPr defaultColWidth="8.85546875" defaultRowHeight="15"/>
  <cols>
    <col min="1" max="1" width="6.85546875" style="236" customWidth="1"/>
    <col min="2" max="2" width="63.42578125" style="237" customWidth="1"/>
    <col min="3" max="3" width="8.85546875" style="238" customWidth="1"/>
    <col min="4" max="4" width="8.140625" style="237" customWidth="1"/>
    <col min="5" max="5" width="13.85546875" style="239" customWidth="1"/>
    <col min="6" max="6" width="17.140625" style="239" customWidth="1"/>
    <col min="7" max="16384" width="8.85546875" style="171"/>
  </cols>
  <sheetData>
    <row r="1" spans="1:6">
      <c r="A1" s="166" t="s">
        <v>258</v>
      </c>
      <c r="B1" s="167" t="s">
        <v>547</v>
      </c>
      <c r="C1" s="168"/>
      <c r="D1" s="169"/>
      <c r="E1" s="170"/>
      <c r="F1" s="170"/>
    </row>
    <row r="2" spans="1:6">
      <c r="A2" s="172"/>
      <c r="B2" s="173"/>
      <c r="C2" s="168"/>
      <c r="D2" s="169"/>
      <c r="E2" s="170"/>
      <c r="F2" s="170"/>
    </row>
    <row r="3" spans="1:6">
      <c r="A3" s="419" t="s">
        <v>259</v>
      </c>
      <c r="B3" s="420" t="s">
        <v>260</v>
      </c>
      <c r="C3" s="419" t="s">
        <v>261</v>
      </c>
      <c r="D3" s="422" t="s">
        <v>262</v>
      </c>
      <c r="E3" s="424" t="s">
        <v>263</v>
      </c>
      <c r="F3" s="418" t="s">
        <v>264</v>
      </c>
    </row>
    <row r="4" spans="1:6">
      <c r="A4" s="419"/>
      <c r="B4" s="421"/>
      <c r="C4" s="419"/>
      <c r="D4" s="423"/>
      <c r="E4" s="424"/>
      <c r="F4" s="418"/>
    </row>
    <row r="5" spans="1:6">
      <c r="A5" s="174" t="s">
        <v>11</v>
      </c>
      <c r="B5" s="175" t="s">
        <v>265</v>
      </c>
      <c r="C5" s="176"/>
      <c r="D5" s="177"/>
      <c r="E5" s="178"/>
      <c r="F5" s="178"/>
    </row>
    <row r="6" spans="1:6" ht="29.25">
      <c r="A6" s="179"/>
      <c r="B6" s="180" t="s">
        <v>266</v>
      </c>
      <c r="C6" s="176"/>
      <c r="D6" s="177"/>
      <c r="E6" s="178"/>
      <c r="F6" s="178"/>
    </row>
    <row r="7" spans="1:6">
      <c r="A7" s="174" t="s">
        <v>267</v>
      </c>
      <c r="B7" s="175" t="s">
        <v>268</v>
      </c>
      <c r="C7" s="176"/>
      <c r="D7" s="177"/>
      <c r="E7" s="178"/>
      <c r="F7" s="178"/>
    </row>
    <row r="8" spans="1:6">
      <c r="A8" s="179">
        <v>1</v>
      </c>
      <c r="B8" s="177" t="s">
        <v>269</v>
      </c>
      <c r="C8" s="176" t="s">
        <v>270</v>
      </c>
      <c r="D8" s="177">
        <v>1230</v>
      </c>
      <c r="E8" s="178"/>
      <c r="F8" s="178">
        <f t="shared" ref="F8:F17" si="0">D8*E8</f>
        <v>0</v>
      </c>
    </row>
    <row r="9" spans="1:6">
      <c r="A9" s="179">
        <v>2</v>
      </c>
      <c r="B9" s="177" t="s">
        <v>271</v>
      </c>
      <c r="C9" s="176" t="s">
        <v>270</v>
      </c>
      <c r="D9" s="177">
        <v>240</v>
      </c>
      <c r="E9" s="178"/>
      <c r="F9" s="178">
        <f t="shared" si="0"/>
        <v>0</v>
      </c>
    </row>
    <row r="10" spans="1:6">
      <c r="A10" s="179">
        <v>3</v>
      </c>
      <c r="B10" s="177" t="s">
        <v>272</v>
      </c>
      <c r="C10" s="176" t="s">
        <v>0</v>
      </c>
      <c r="D10" s="177">
        <v>46</v>
      </c>
      <c r="E10" s="178"/>
      <c r="F10" s="178">
        <f t="shared" si="0"/>
        <v>0</v>
      </c>
    </row>
    <row r="11" spans="1:6" ht="409.5">
      <c r="A11" s="179">
        <v>4</v>
      </c>
      <c r="B11" s="181" t="s">
        <v>273</v>
      </c>
      <c r="C11" s="176" t="s">
        <v>0</v>
      </c>
      <c r="D11" s="177">
        <v>46</v>
      </c>
      <c r="E11" s="178"/>
      <c r="F11" s="178">
        <f t="shared" si="0"/>
        <v>0</v>
      </c>
    </row>
    <row r="12" spans="1:6">
      <c r="A12" s="182">
        <v>6</v>
      </c>
      <c r="B12" s="183" t="s">
        <v>274</v>
      </c>
      <c r="C12" s="182" t="s">
        <v>270</v>
      </c>
      <c r="D12" s="183">
        <v>1230</v>
      </c>
      <c r="E12" s="184"/>
      <c r="F12" s="184">
        <f t="shared" si="0"/>
        <v>0</v>
      </c>
    </row>
    <row r="13" spans="1:6">
      <c r="A13" s="182">
        <v>7</v>
      </c>
      <c r="B13" s="183" t="s">
        <v>548</v>
      </c>
      <c r="C13" s="182" t="s">
        <v>0</v>
      </c>
      <c r="D13" s="183">
        <v>450</v>
      </c>
      <c r="E13" s="184"/>
      <c r="F13" s="184">
        <f t="shared" si="0"/>
        <v>0</v>
      </c>
    </row>
    <row r="14" spans="1:6">
      <c r="A14" s="182">
        <v>8</v>
      </c>
      <c r="B14" s="183" t="s">
        <v>275</v>
      </c>
      <c r="C14" s="182" t="s">
        <v>270</v>
      </c>
      <c r="D14" s="183">
        <v>45</v>
      </c>
      <c r="E14" s="184"/>
      <c r="F14" s="184">
        <f t="shared" si="0"/>
        <v>0</v>
      </c>
    </row>
    <row r="15" spans="1:6">
      <c r="A15" s="182">
        <v>9</v>
      </c>
      <c r="B15" s="183" t="s">
        <v>276</v>
      </c>
      <c r="C15" s="182" t="s">
        <v>270</v>
      </c>
      <c r="D15" s="183">
        <v>450</v>
      </c>
      <c r="E15" s="184"/>
      <c r="F15" s="184">
        <f t="shared" si="0"/>
        <v>0</v>
      </c>
    </row>
    <row r="16" spans="1:6">
      <c r="A16" s="182">
        <v>10</v>
      </c>
      <c r="B16" s="183" t="s">
        <v>277</v>
      </c>
      <c r="C16" s="182" t="s">
        <v>0</v>
      </c>
      <c r="D16" s="183">
        <v>60</v>
      </c>
      <c r="E16" s="184"/>
      <c r="F16" s="184">
        <f t="shared" si="0"/>
        <v>0</v>
      </c>
    </row>
    <row r="17" spans="1:6">
      <c r="A17" s="182">
        <v>11</v>
      </c>
      <c r="B17" s="183" t="s">
        <v>278</v>
      </c>
      <c r="C17" s="182" t="s">
        <v>0</v>
      </c>
      <c r="D17" s="183">
        <v>46</v>
      </c>
      <c r="E17" s="184"/>
      <c r="F17" s="184">
        <f t="shared" si="0"/>
        <v>0</v>
      </c>
    </row>
    <row r="18" spans="1:6" ht="57">
      <c r="A18" s="179">
        <v>12</v>
      </c>
      <c r="B18" s="185" t="s">
        <v>279</v>
      </c>
      <c r="C18" s="176"/>
      <c r="D18" s="177"/>
      <c r="E18" s="178"/>
      <c r="F18" s="178"/>
    </row>
    <row r="19" spans="1:6" ht="128.25">
      <c r="A19" s="179"/>
      <c r="B19" s="181" t="s">
        <v>280</v>
      </c>
      <c r="C19" s="176" t="s">
        <v>0</v>
      </c>
      <c r="D19" s="177">
        <v>1</v>
      </c>
      <c r="E19" s="178"/>
      <c r="F19" s="178">
        <f>D19*E19</f>
        <v>0</v>
      </c>
    </row>
    <row r="20" spans="1:6">
      <c r="A20" s="182">
        <v>13</v>
      </c>
      <c r="B20" s="183" t="s">
        <v>281</v>
      </c>
      <c r="C20" s="182" t="s">
        <v>282</v>
      </c>
      <c r="D20" s="183">
        <v>1</v>
      </c>
      <c r="E20" s="184"/>
      <c r="F20" s="178">
        <f>D20*E20</f>
        <v>0</v>
      </c>
    </row>
    <row r="21" spans="1:6">
      <c r="A21" s="179"/>
      <c r="B21" s="175" t="s">
        <v>283</v>
      </c>
      <c r="C21" s="176"/>
      <c r="D21" s="177"/>
      <c r="E21" s="178"/>
      <c r="F21" s="186"/>
    </row>
    <row r="22" spans="1:6">
      <c r="A22" s="187"/>
      <c r="B22" s="180"/>
      <c r="C22" s="176"/>
      <c r="D22" s="188"/>
      <c r="E22" s="189" t="s">
        <v>284</v>
      </c>
      <c r="F22" s="186">
        <f>SUM(F7:F21)</f>
        <v>0</v>
      </c>
    </row>
    <row r="23" spans="1:6">
      <c r="A23" s="174" t="s">
        <v>285</v>
      </c>
      <c r="B23" s="175" t="s">
        <v>286</v>
      </c>
      <c r="C23" s="176"/>
      <c r="D23" s="177"/>
      <c r="E23" s="178"/>
      <c r="F23" s="178"/>
    </row>
    <row r="24" spans="1:6" ht="28.5">
      <c r="A24" s="179">
        <v>1</v>
      </c>
      <c r="B24" s="181" t="s">
        <v>287</v>
      </c>
      <c r="C24" s="176" t="s">
        <v>270</v>
      </c>
      <c r="D24" s="177">
        <v>45</v>
      </c>
      <c r="E24" s="178"/>
      <c r="F24" s="178">
        <f>D24*E24</f>
        <v>0</v>
      </c>
    </row>
    <row r="25" spans="1:6">
      <c r="A25" s="179">
        <v>2</v>
      </c>
      <c r="B25" s="181" t="s">
        <v>288</v>
      </c>
      <c r="C25" s="176" t="s">
        <v>270</v>
      </c>
      <c r="D25" s="177">
        <v>1220</v>
      </c>
      <c r="E25" s="178"/>
      <c r="F25" s="178">
        <f>D25*E25</f>
        <v>0</v>
      </c>
    </row>
    <row r="26" spans="1:6" ht="28.5">
      <c r="A26" s="179">
        <v>3</v>
      </c>
      <c r="B26" s="181" t="s">
        <v>289</v>
      </c>
      <c r="C26" s="176" t="s">
        <v>0</v>
      </c>
      <c r="D26" s="177">
        <v>46</v>
      </c>
      <c r="E26" s="178"/>
      <c r="F26" s="178">
        <f>D26*E26</f>
        <v>0</v>
      </c>
    </row>
    <row r="27" spans="1:6" ht="42.75">
      <c r="A27" s="179">
        <v>4</v>
      </c>
      <c r="B27" s="181" t="s">
        <v>290</v>
      </c>
      <c r="C27" s="176" t="s">
        <v>0</v>
      </c>
      <c r="D27" s="177">
        <v>46</v>
      </c>
      <c r="E27" s="178"/>
      <c r="F27" s="178">
        <f>D27*E27</f>
        <v>0</v>
      </c>
    </row>
    <row r="28" spans="1:6" ht="28.5">
      <c r="A28" s="179">
        <v>5</v>
      </c>
      <c r="B28" s="181" t="s">
        <v>291</v>
      </c>
      <c r="C28" s="176" t="s">
        <v>14</v>
      </c>
      <c r="D28" s="177">
        <v>98</v>
      </c>
      <c r="E28" s="178"/>
      <c r="F28" s="178">
        <f>D28*E28</f>
        <v>0</v>
      </c>
    </row>
    <row r="29" spans="1:6">
      <c r="A29" s="179">
        <v>6</v>
      </c>
      <c r="B29" s="181" t="s">
        <v>292</v>
      </c>
      <c r="C29" s="176"/>
      <c r="D29" s="177"/>
      <c r="E29" s="178"/>
      <c r="F29" s="178"/>
    </row>
    <row r="30" spans="1:6">
      <c r="A30" s="179"/>
      <c r="B30" s="181" t="s">
        <v>293</v>
      </c>
      <c r="C30" s="176" t="s">
        <v>270</v>
      </c>
      <c r="D30" s="177">
        <v>45</v>
      </c>
      <c r="E30" s="178"/>
      <c r="F30" s="178">
        <f>D30*E30</f>
        <v>0</v>
      </c>
    </row>
    <row r="31" spans="1:6">
      <c r="A31" s="179">
        <v>7</v>
      </c>
      <c r="B31" s="181" t="s">
        <v>294</v>
      </c>
      <c r="C31" s="176" t="s">
        <v>270</v>
      </c>
      <c r="D31" s="177">
        <v>1230</v>
      </c>
      <c r="E31" s="178"/>
      <c r="F31" s="178">
        <f t="shared" ref="F31:F39" si="1">D31*E31</f>
        <v>0</v>
      </c>
    </row>
    <row r="32" spans="1:6">
      <c r="A32" s="179">
        <v>8</v>
      </c>
      <c r="B32" s="181" t="s">
        <v>295</v>
      </c>
      <c r="C32" s="176" t="s">
        <v>270</v>
      </c>
      <c r="D32" s="177">
        <v>1230</v>
      </c>
      <c r="E32" s="178"/>
      <c r="F32" s="178">
        <f t="shared" si="1"/>
        <v>0</v>
      </c>
    </row>
    <row r="33" spans="1:6">
      <c r="A33" s="179">
        <v>9</v>
      </c>
      <c r="B33" s="181" t="s">
        <v>296</v>
      </c>
      <c r="C33" s="176" t="s">
        <v>270</v>
      </c>
      <c r="D33" s="177">
        <v>450</v>
      </c>
      <c r="E33" s="178"/>
      <c r="F33" s="178">
        <f t="shared" si="1"/>
        <v>0</v>
      </c>
    </row>
    <row r="34" spans="1:6" ht="42.75">
      <c r="A34" s="187" t="s">
        <v>297</v>
      </c>
      <c r="B34" s="181" t="s">
        <v>298</v>
      </c>
      <c r="C34" s="176" t="s">
        <v>299</v>
      </c>
      <c r="D34" s="188">
        <v>2</v>
      </c>
      <c r="E34" s="178"/>
      <c r="F34" s="178">
        <f t="shared" si="1"/>
        <v>0</v>
      </c>
    </row>
    <row r="35" spans="1:6" ht="28.5">
      <c r="A35" s="187" t="s">
        <v>300</v>
      </c>
      <c r="B35" s="181" t="s">
        <v>301</v>
      </c>
      <c r="C35" s="176" t="s">
        <v>14</v>
      </c>
      <c r="D35" s="188">
        <v>98</v>
      </c>
      <c r="E35" s="178"/>
      <c r="F35" s="178">
        <f t="shared" si="1"/>
        <v>0</v>
      </c>
    </row>
    <row r="36" spans="1:6" ht="28.5">
      <c r="A36" s="187" t="s">
        <v>302</v>
      </c>
      <c r="B36" s="181" t="s">
        <v>303</v>
      </c>
      <c r="C36" s="176" t="s">
        <v>14</v>
      </c>
      <c r="D36" s="188">
        <v>98</v>
      </c>
      <c r="E36" s="178"/>
      <c r="F36" s="178">
        <f t="shared" si="1"/>
        <v>0</v>
      </c>
    </row>
    <row r="37" spans="1:6" ht="28.5">
      <c r="A37" s="187" t="s">
        <v>304</v>
      </c>
      <c r="B37" s="181" t="s">
        <v>305</v>
      </c>
      <c r="C37" s="176" t="s">
        <v>299</v>
      </c>
      <c r="D37" s="190">
        <v>46</v>
      </c>
      <c r="E37" s="178"/>
      <c r="F37" s="178">
        <f t="shared" si="1"/>
        <v>0</v>
      </c>
    </row>
    <row r="38" spans="1:6">
      <c r="A38" s="187" t="s">
        <v>306</v>
      </c>
      <c r="B38" s="191" t="s">
        <v>307</v>
      </c>
      <c r="C38" s="176" t="s">
        <v>270</v>
      </c>
      <c r="D38" s="177">
        <v>1230</v>
      </c>
      <c r="E38" s="178"/>
      <c r="F38" s="178">
        <f t="shared" si="1"/>
        <v>0</v>
      </c>
    </row>
    <row r="39" spans="1:6">
      <c r="A39" s="179">
        <v>15</v>
      </c>
      <c r="B39" s="191" t="s">
        <v>281</v>
      </c>
      <c r="C39" s="176" t="s">
        <v>282</v>
      </c>
      <c r="D39" s="177">
        <v>1</v>
      </c>
      <c r="E39" s="178"/>
      <c r="F39" s="178">
        <f t="shared" si="1"/>
        <v>0</v>
      </c>
    </row>
    <row r="40" spans="1:6">
      <c r="A40" s="179"/>
      <c r="B40" s="175" t="s">
        <v>308</v>
      </c>
      <c r="C40" s="176"/>
      <c r="D40" s="177"/>
      <c r="E40" s="178"/>
      <c r="F40" s="186">
        <f>SUM(F24:F39)</f>
        <v>0</v>
      </c>
    </row>
    <row r="41" spans="1:6">
      <c r="A41" s="174" t="s">
        <v>309</v>
      </c>
      <c r="B41" s="175" t="s">
        <v>310</v>
      </c>
      <c r="C41" s="176"/>
      <c r="D41" s="177"/>
      <c r="E41" s="178"/>
      <c r="F41" s="178"/>
    </row>
    <row r="42" spans="1:6" ht="28.5">
      <c r="A42" s="179">
        <v>1</v>
      </c>
      <c r="B42" s="181" t="s">
        <v>311</v>
      </c>
      <c r="C42" s="176" t="s">
        <v>0</v>
      </c>
      <c r="D42" s="192">
        <v>27</v>
      </c>
      <c r="E42" s="178"/>
      <c r="F42" s="178">
        <f>D42*E42</f>
        <v>0</v>
      </c>
    </row>
    <row r="43" spans="1:6" ht="42.75">
      <c r="A43" s="179">
        <v>2</v>
      </c>
      <c r="B43" s="181" t="s">
        <v>312</v>
      </c>
      <c r="C43" s="176" t="s">
        <v>0</v>
      </c>
      <c r="D43" s="192">
        <v>46</v>
      </c>
      <c r="E43" s="178"/>
      <c r="F43" s="178">
        <f>D43*E43</f>
        <v>0</v>
      </c>
    </row>
    <row r="44" spans="1:6">
      <c r="A44" s="179">
        <v>3</v>
      </c>
      <c r="B44" s="181" t="s">
        <v>313</v>
      </c>
      <c r="C44" s="176" t="s">
        <v>0</v>
      </c>
      <c r="D44" s="192">
        <v>46</v>
      </c>
      <c r="E44" s="178"/>
      <c r="F44" s="178">
        <f t="shared" ref="F44:F50" si="2">D44*E44</f>
        <v>0</v>
      </c>
    </row>
    <row r="45" spans="1:6" ht="30.75">
      <c r="A45" s="179">
        <v>4</v>
      </c>
      <c r="B45" s="181" t="s">
        <v>549</v>
      </c>
      <c r="C45" s="176" t="s">
        <v>0</v>
      </c>
      <c r="D45" s="192">
        <v>46</v>
      </c>
      <c r="E45" s="178"/>
      <c r="F45" s="178">
        <f t="shared" si="2"/>
        <v>0</v>
      </c>
    </row>
    <row r="46" spans="1:6" ht="28.5">
      <c r="A46" s="179">
        <v>5</v>
      </c>
      <c r="B46" s="181" t="s">
        <v>314</v>
      </c>
      <c r="C46" s="176" t="s">
        <v>0</v>
      </c>
      <c r="D46" s="192">
        <v>46</v>
      </c>
      <c r="E46" s="178"/>
      <c r="F46" s="178">
        <f t="shared" si="2"/>
        <v>0</v>
      </c>
    </row>
    <row r="47" spans="1:6">
      <c r="A47" s="179">
        <v>6</v>
      </c>
      <c r="B47" s="181" t="s">
        <v>315</v>
      </c>
      <c r="C47" s="176" t="s">
        <v>0</v>
      </c>
      <c r="D47" s="192">
        <v>46</v>
      </c>
      <c r="E47" s="178"/>
      <c r="F47" s="178">
        <f t="shared" si="2"/>
        <v>0</v>
      </c>
    </row>
    <row r="48" spans="1:6" ht="45">
      <c r="A48" s="179">
        <v>7</v>
      </c>
      <c r="B48" s="181" t="s">
        <v>316</v>
      </c>
      <c r="C48" s="176" t="s">
        <v>270</v>
      </c>
      <c r="D48" s="192">
        <v>1230</v>
      </c>
      <c r="E48" s="178"/>
      <c r="F48" s="178">
        <f t="shared" si="2"/>
        <v>0</v>
      </c>
    </row>
    <row r="49" spans="1:6" ht="42.75">
      <c r="A49" s="179">
        <v>8</v>
      </c>
      <c r="B49" s="181" t="s">
        <v>317</v>
      </c>
      <c r="C49" s="176" t="s">
        <v>0</v>
      </c>
      <c r="D49" s="192">
        <v>46</v>
      </c>
      <c r="E49" s="178"/>
      <c r="F49" s="178">
        <f t="shared" si="2"/>
        <v>0</v>
      </c>
    </row>
    <row r="50" spans="1:6" ht="28.5">
      <c r="A50" s="179">
        <v>9</v>
      </c>
      <c r="B50" s="181" t="s">
        <v>318</v>
      </c>
      <c r="C50" s="176" t="s">
        <v>0</v>
      </c>
      <c r="D50" s="177">
        <v>1</v>
      </c>
      <c r="E50" s="178"/>
      <c r="F50" s="178">
        <f t="shared" si="2"/>
        <v>0</v>
      </c>
    </row>
    <row r="51" spans="1:6">
      <c r="A51" s="179"/>
      <c r="B51" s="175" t="s">
        <v>319</v>
      </c>
      <c r="C51" s="176"/>
      <c r="D51" s="177"/>
      <c r="E51" s="178"/>
      <c r="F51" s="186">
        <f>SUM(F42:F50)</f>
        <v>0</v>
      </c>
    </row>
    <row r="52" spans="1:6">
      <c r="A52" s="193"/>
      <c r="B52" s="194"/>
      <c r="C52" s="193"/>
      <c r="D52" s="194"/>
      <c r="E52" s="194"/>
      <c r="F52" s="194"/>
    </row>
    <row r="53" spans="1:6">
      <c r="A53" s="195"/>
      <c r="B53" s="196" t="s">
        <v>320</v>
      </c>
      <c r="C53" s="197"/>
      <c r="D53" s="198"/>
      <c r="E53" s="199"/>
      <c r="F53" s="199"/>
    </row>
    <row r="54" spans="1:6">
      <c r="A54" s="195" t="s">
        <v>267</v>
      </c>
      <c r="B54" s="196" t="s">
        <v>268</v>
      </c>
      <c r="C54" s="182"/>
      <c r="D54" s="183"/>
      <c r="E54" s="184"/>
      <c r="F54" s="200">
        <f>F22</f>
        <v>0</v>
      </c>
    </row>
    <row r="55" spans="1:6">
      <c r="A55" s="195" t="s">
        <v>285</v>
      </c>
      <c r="B55" s="196" t="s">
        <v>321</v>
      </c>
      <c r="C55" s="182"/>
      <c r="D55" s="183"/>
      <c r="E55" s="184"/>
      <c r="F55" s="200">
        <f>F40</f>
        <v>0</v>
      </c>
    </row>
    <row r="56" spans="1:6">
      <c r="A56" s="195" t="s">
        <v>309</v>
      </c>
      <c r="B56" s="196" t="s">
        <v>322</v>
      </c>
      <c r="C56" s="182"/>
      <c r="D56" s="183"/>
      <c r="E56" s="184"/>
      <c r="F56" s="200">
        <f>F51</f>
        <v>0</v>
      </c>
    </row>
    <row r="57" spans="1:6">
      <c r="A57" s="182"/>
      <c r="B57" s="414" t="s">
        <v>323</v>
      </c>
      <c r="C57" s="414"/>
      <c r="D57" s="414"/>
      <c r="E57" s="184"/>
      <c r="F57" s="200">
        <f>SUM(F54:F56)</f>
        <v>0</v>
      </c>
    </row>
    <row r="58" spans="1:6">
      <c r="A58" s="193"/>
      <c r="B58" s="194"/>
      <c r="C58" s="193"/>
      <c r="D58" s="194"/>
      <c r="E58" s="194"/>
      <c r="F58" s="194"/>
    </row>
    <row r="59" spans="1:6">
      <c r="A59" s="195" t="s">
        <v>12</v>
      </c>
      <c r="B59" s="414" t="s">
        <v>550</v>
      </c>
      <c r="C59" s="414"/>
      <c r="D59" s="414"/>
      <c r="E59" s="184"/>
      <c r="F59" s="184"/>
    </row>
    <row r="60" spans="1:6">
      <c r="A60" s="202" t="s">
        <v>267</v>
      </c>
      <c r="B60" s="186" t="s">
        <v>324</v>
      </c>
      <c r="C60" s="202"/>
      <c r="D60" s="186"/>
      <c r="E60" s="186"/>
      <c r="F60" s="186"/>
    </row>
    <row r="61" spans="1:6" ht="57">
      <c r="A61" s="202"/>
      <c r="B61" s="181" t="s">
        <v>325</v>
      </c>
      <c r="C61" s="176" t="s">
        <v>270</v>
      </c>
      <c r="D61" s="176">
        <v>89</v>
      </c>
      <c r="E61" s="178"/>
      <c r="F61" s="178">
        <f>D61*E61</f>
        <v>0</v>
      </c>
    </row>
    <row r="62" spans="1:6" ht="28.5">
      <c r="A62" s="201"/>
      <c r="B62" s="181" t="s">
        <v>326</v>
      </c>
      <c r="C62" s="176" t="s">
        <v>270</v>
      </c>
      <c r="D62" s="176">
        <v>40</v>
      </c>
      <c r="E62" s="178"/>
      <c r="F62" s="178">
        <f t="shared" ref="F62:F64" si="3">D62*E62</f>
        <v>0</v>
      </c>
    </row>
    <row r="63" spans="1:6" ht="28.5">
      <c r="A63" s="201"/>
      <c r="B63" s="181" t="s">
        <v>327</v>
      </c>
      <c r="C63" s="176" t="s">
        <v>0</v>
      </c>
      <c r="D63" s="176">
        <v>5</v>
      </c>
      <c r="E63" s="178"/>
      <c r="F63" s="178">
        <f t="shared" si="3"/>
        <v>0</v>
      </c>
    </row>
    <row r="64" spans="1:6" ht="28.5">
      <c r="A64" s="201"/>
      <c r="B64" s="181" t="s">
        <v>328</v>
      </c>
      <c r="C64" s="176" t="s">
        <v>329</v>
      </c>
      <c r="D64" s="176">
        <v>25</v>
      </c>
      <c r="E64" s="178"/>
      <c r="F64" s="178">
        <f t="shared" si="3"/>
        <v>0</v>
      </c>
    </row>
    <row r="65" spans="1:6">
      <c r="A65" s="204"/>
      <c r="B65" s="205" t="s">
        <v>537</v>
      </c>
      <c r="C65" s="176"/>
      <c r="D65" s="176"/>
      <c r="E65" s="178"/>
      <c r="F65" s="186">
        <f>SUM(F61:F64)</f>
        <v>0</v>
      </c>
    </row>
    <row r="66" spans="1:6">
      <c r="A66" s="202" t="s">
        <v>285</v>
      </c>
      <c r="B66" s="186" t="s">
        <v>536</v>
      </c>
      <c r="C66" s="202"/>
      <c r="D66" s="186"/>
      <c r="E66" s="186"/>
      <c r="F66" s="186"/>
    </row>
    <row r="67" spans="1:6" ht="28.5">
      <c r="A67" s="195">
        <v>1</v>
      </c>
      <c r="B67" s="181" t="s">
        <v>331</v>
      </c>
      <c r="C67" s="176" t="s">
        <v>299</v>
      </c>
      <c r="D67" s="176">
        <v>5</v>
      </c>
      <c r="E67" s="178"/>
      <c r="F67" s="178">
        <f>D67*E67</f>
        <v>0</v>
      </c>
    </row>
    <row r="68" spans="1:6" ht="28.5">
      <c r="A68" s="195">
        <v>2</v>
      </c>
      <c r="B68" s="181" t="s">
        <v>332</v>
      </c>
      <c r="C68" s="176" t="s">
        <v>299</v>
      </c>
      <c r="D68" s="176">
        <v>6</v>
      </c>
      <c r="E68" s="178"/>
      <c r="F68" s="178">
        <f>D68*E68</f>
        <v>0</v>
      </c>
    </row>
    <row r="69" spans="1:6">
      <c r="A69" s="204"/>
      <c r="B69" s="205" t="s">
        <v>538</v>
      </c>
      <c r="C69" s="176"/>
      <c r="D69" s="176"/>
      <c r="E69" s="178"/>
      <c r="F69" s="186">
        <f>SUM(F67:F68)</f>
        <v>0</v>
      </c>
    </row>
    <row r="70" spans="1:6">
      <c r="A70" s="195" t="s">
        <v>309</v>
      </c>
      <c r="B70" s="203" t="s">
        <v>334</v>
      </c>
      <c r="C70" s="176"/>
      <c r="D70" s="176"/>
      <c r="E70" s="178"/>
      <c r="F70" s="178"/>
    </row>
    <row r="71" spans="1:6" ht="42.75">
      <c r="A71" s="195">
        <v>1</v>
      </c>
      <c r="B71" s="206" t="s">
        <v>335</v>
      </c>
      <c r="C71" s="176" t="s">
        <v>329</v>
      </c>
      <c r="D71" s="176">
        <v>36</v>
      </c>
      <c r="E71" s="178"/>
      <c r="F71" s="178">
        <f>D71*E71</f>
        <v>0</v>
      </c>
    </row>
    <row r="72" spans="1:6">
      <c r="A72" s="195">
        <v>2</v>
      </c>
      <c r="B72" s="181" t="s">
        <v>336</v>
      </c>
      <c r="C72" s="176" t="s">
        <v>0</v>
      </c>
      <c r="D72" s="176">
        <v>5</v>
      </c>
      <c r="E72" s="178"/>
      <c r="F72" s="178">
        <f t="shared" ref="F72:F75" si="4">D72*E72</f>
        <v>0</v>
      </c>
    </row>
    <row r="73" spans="1:6" ht="71.25">
      <c r="A73" s="195">
        <v>3</v>
      </c>
      <c r="B73" s="206" t="s">
        <v>337</v>
      </c>
      <c r="C73" s="176" t="s">
        <v>329</v>
      </c>
      <c r="D73" s="176">
        <v>20</v>
      </c>
      <c r="E73" s="178"/>
      <c r="F73" s="178">
        <f t="shared" si="4"/>
        <v>0</v>
      </c>
    </row>
    <row r="74" spans="1:6">
      <c r="A74" s="195">
        <v>4</v>
      </c>
      <c r="B74" s="181" t="s">
        <v>338</v>
      </c>
      <c r="C74" s="176" t="s">
        <v>0</v>
      </c>
      <c r="D74" s="176">
        <v>1</v>
      </c>
      <c r="E74" s="178"/>
      <c r="F74" s="178">
        <f t="shared" si="4"/>
        <v>0</v>
      </c>
    </row>
    <row r="75" spans="1:6" ht="28.5">
      <c r="A75" s="195">
        <v>5</v>
      </c>
      <c r="B75" s="181" t="s">
        <v>339</v>
      </c>
      <c r="C75" s="176" t="s">
        <v>340</v>
      </c>
      <c r="D75" s="207">
        <v>1</v>
      </c>
      <c r="E75" s="178"/>
      <c r="F75" s="178">
        <f t="shared" si="4"/>
        <v>0</v>
      </c>
    </row>
    <row r="76" spans="1:6">
      <c r="A76" s="195"/>
      <c r="B76" s="203" t="s">
        <v>539</v>
      </c>
      <c r="C76" s="201"/>
      <c r="D76" s="176"/>
      <c r="E76" s="176"/>
      <c r="F76" s="186">
        <f>SUM(F71:F75)</f>
        <v>0</v>
      </c>
    </row>
    <row r="77" spans="1:6">
      <c r="A77" s="195" t="s">
        <v>333</v>
      </c>
      <c r="B77" s="203" t="s">
        <v>341</v>
      </c>
      <c r="C77" s="201"/>
      <c r="D77" s="176"/>
      <c r="E77" s="176"/>
      <c r="F77" s="178"/>
    </row>
    <row r="78" spans="1:6" ht="28.5">
      <c r="A78" s="195">
        <v>1</v>
      </c>
      <c r="B78" s="206" t="s">
        <v>342</v>
      </c>
      <c r="C78" s="176" t="s">
        <v>299</v>
      </c>
      <c r="D78" s="176">
        <v>1</v>
      </c>
      <c r="E78" s="178"/>
      <c r="F78" s="178">
        <f>D78*E78</f>
        <v>0</v>
      </c>
    </row>
    <row r="79" spans="1:6">
      <c r="A79" s="195">
        <v>2</v>
      </c>
      <c r="B79" s="206" t="s">
        <v>343</v>
      </c>
      <c r="C79" s="176" t="s">
        <v>299</v>
      </c>
      <c r="D79" s="176">
        <v>1</v>
      </c>
      <c r="E79" s="178"/>
      <c r="F79" s="178">
        <f>D79*E79</f>
        <v>0</v>
      </c>
    </row>
    <row r="80" spans="1:6">
      <c r="A80" s="195"/>
      <c r="B80" s="203" t="s">
        <v>344</v>
      </c>
      <c r="C80" s="176"/>
      <c r="D80" s="176"/>
      <c r="E80" s="178"/>
      <c r="F80" s="186">
        <f>SUM(F78:F79)</f>
        <v>0</v>
      </c>
    </row>
    <row r="81" spans="1:6">
      <c r="A81" s="208"/>
      <c r="B81" s="209"/>
      <c r="C81" s="168"/>
      <c r="D81" s="168"/>
      <c r="E81" s="170"/>
      <c r="F81" s="170"/>
    </row>
    <row r="82" spans="1:6">
      <c r="A82" s="208"/>
      <c r="B82" s="210"/>
      <c r="C82" s="168"/>
      <c r="D82" s="168"/>
      <c r="E82" s="170"/>
      <c r="F82" s="170"/>
    </row>
    <row r="83" spans="1:6">
      <c r="A83" s="201"/>
      <c r="B83" s="196" t="s">
        <v>551</v>
      </c>
      <c r="C83" s="211"/>
      <c r="D83" s="184"/>
      <c r="E83" s="184"/>
      <c r="F83" s="212"/>
    </row>
    <row r="84" spans="1:6">
      <c r="A84" s="201"/>
      <c r="B84" s="213" t="s">
        <v>324</v>
      </c>
      <c r="C84" s="211"/>
      <c r="D84" s="184"/>
      <c r="E84" s="184"/>
      <c r="F84" s="214">
        <f>F65</f>
        <v>0</v>
      </c>
    </row>
    <row r="85" spans="1:6">
      <c r="A85" s="201"/>
      <c r="B85" s="181" t="s">
        <v>330</v>
      </c>
      <c r="C85" s="211"/>
      <c r="D85" s="184"/>
      <c r="E85" s="184"/>
      <c r="F85" s="214">
        <f>F69</f>
        <v>0</v>
      </c>
    </row>
    <row r="86" spans="1:6">
      <c r="A86" s="201"/>
      <c r="B86" s="213" t="s">
        <v>334</v>
      </c>
      <c r="C86" s="211"/>
      <c r="D86" s="184"/>
      <c r="E86" s="184"/>
      <c r="F86" s="212">
        <f>F76</f>
        <v>0</v>
      </c>
    </row>
    <row r="87" spans="1:6">
      <c r="A87" s="201"/>
      <c r="B87" s="213" t="s">
        <v>341</v>
      </c>
      <c r="C87" s="211"/>
      <c r="D87" s="184"/>
      <c r="E87" s="184"/>
      <c r="F87" s="184">
        <f>F80</f>
        <v>0</v>
      </c>
    </row>
    <row r="88" spans="1:6">
      <c r="A88" s="201"/>
      <c r="B88" s="196" t="s">
        <v>552</v>
      </c>
      <c r="C88" s="215"/>
      <c r="D88" s="200"/>
      <c r="E88" s="200"/>
      <c r="F88" s="216">
        <f>SUM(F84:F87)</f>
        <v>0</v>
      </c>
    </row>
    <row r="89" spans="1:6">
      <c r="A89" s="217"/>
      <c r="B89" s="218"/>
      <c r="C89" s="219"/>
      <c r="D89" s="220"/>
      <c r="E89" s="220"/>
      <c r="F89" s="221"/>
    </row>
    <row r="90" spans="1:6">
      <c r="A90" s="217"/>
      <c r="B90" s="218"/>
      <c r="C90" s="219"/>
      <c r="D90" s="220"/>
      <c r="E90" s="220"/>
      <c r="F90" s="221"/>
    </row>
    <row r="91" spans="1:6">
      <c r="A91" s="211"/>
      <c r="B91" s="414" t="s">
        <v>345</v>
      </c>
      <c r="C91" s="414"/>
      <c r="D91" s="414"/>
      <c r="E91" s="414"/>
      <c r="F91" s="216"/>
    </row>
    <row r="92" spans="1:6">
      <c r="A92" s="195" t="s">
        <v>11</v>
      </c>
      <c r="B92" s="414" t="s">
        <v>553</v>
      </c>
      <c r="C92" s="414"/>
      <c r="D92" s="414"/>
      <c r="E92" s="184"/>
      <c r="F92" s="200">
        <f>F57</f>
        <v>0</v>
      </c>
    </row>
    <row r="93" spans="1:6">
      <c r="A93" s="195" t="s">
        <v>12</v>
      </c>
      <c r="B93" s="414" t="s">
        <v>554</v>
      </c>
      <c r="C93" s="414"/>
      <c r="D93" s="414"/>
      <c r="E93" s="184"/>
      <c r="F93" s="200">
        <f>F88</f>
        <v>0</v>
      </c>
    </row>
    <row r="94" spans="1:6">
      <c r="A94" s="211"/>
      <c r="B94" s="415" t="s">
        <v>346</v>
      </c>
      <c r="C94" s="416"/>
      <c r="D94" s="417"/>
      <c r="E94" s="200"/>
      <c r="F94" s="222">
        <f>SUM(F92:F93)</f>
        <v>0</v>
      </c>
    </row>
    <row r="95" spans="1:6">
      <c r="A95" s="223"/>
      <c r="B95" s="224"/>
      <c r="C95" s="225"/>
      <c r="D95" s="226"/>
      <c r="E95" s="226"/>
      <c r="F95" s="227"/>
    </row>
    <row r="96" spans="1:6">
      <c r="A96" s="228"/>
      <c r="B96" s="229"/>
      <c r="C96" s="230"/>
      <c r="D96" s="231"/>
      <c r="E96" s="231"/>
      <c r="F96" s="232"/>
    </row>
    <row r="97" spans="1:6">
      <c r="A97" s="223"/>
      <c r="B97" s="231"/>
      <c r="C97" s="223"/>
      <c r="D97" s="412"/>
      <c r="E97" s="413"/>
      <c r="F97" s="413"/>
    </row>
    <row r="98" spans="1:6">
      <c r="A98" s="223"/>
      <c r="B98" s="231"/>
      <c r="C98" s="223"/>
      <c r="D98" s="231"/>
      <c r="E98" s="231"/>
      <c r="F98" s="231"/>
    </row>
    <row r="99" spans="1:6">
      <c r="A99" s="223"/>
      <c r="B99" s="231"/>
      <c r="C99" s="223"/>
      <c r="D99" s="231"/>
      <c r="E99" s="231"/>
      <c r="F99" s="233"/>
    </row>
    <row r="100" spans="1:6">
      <c r="A100" s="223"/>
      <c r="B100" s="231"/>
      <c r="C100" s="223"/>
      <c r="D100" s="231"/>
      <c r="E100" s="231"/>
      <c r="F100" s="231"/>
    </row>
    <row r="101" spans="1:6">
      <c r="A101" s="223"/>
      <c r="B101" s="231"/>
      <c r="C101" s="223"/>
      <c r="D101" s="231"/>
      <c r="E101" s="231"/>
      <c r="F101" s="231"/>
    </row>
    <row r="102" spans="1:6">
      <c r="A102" s="234"/>
      <c r="B102" s="235"/>
      <c r="C102" s="234"/>
      <c r="D102" s="231"/>
      <c r="E102" s="235"/>
      <c r="F102" s="232"/>
    </row>
    <row r="103" spans="1:6">
      <c r="A103" s="234"/>
      <c r="B103" s="235"/>
      <c r="C103" s="234"/>
      <c r="D103" s="231"/>
      <c r="E103" s="235"/>
      <c r="F103" s="232"/>
    </row>
  </sheetData>
  <mergeCells count="13">
    <mergeCell ref="F3:F4"/>
    <mergeCell ref="A3:A4"/>
    <mergeCell ref="B3:B4"/>
    <mergeCell ref="C3:C4"/>
    <mergeCell ref="D3:D4"/>
    <mergeCell ref="E3:E4"/>
    <mergeCell ref="D97:F97"/>
    <mergeCell ref="B57:D57"/>
    <mergeCell ref="B59:D59"/>
    <mergeCell ref="B91:E91"/>
    <mergeCell ref="B92:D92"/>
    <mergeCell ref="B93:D93"/>
    <mergeCell ref="B94:D94"/>
  </mergeCells>
  <pageMargins left="0.7" right="0.7" top="0.75" bottom="0.75" header="0.3" footer="0.3"/>
  <pageSetup paperSize="9" scale="7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90"/>
  <sheetViews>
    <sheetView view="pageBreakPreview" topLeftCell="A4" zoomScale="80" zoomScaleNormal="96" zoomScaleSheetLayoutView="80" workbookViewId="0">
      <selection activeCell="H3" sqref="H3"/>
    </sheetView>
  </sheetViews>
  <sheetFormatPr defaultColWidth="8.7109375" defaultRowHeight="18.75"/>
  <cols>
    <col min="1" max="1" width="9.42578125" style="308" bestFit="1" customWidth="1"/>
    <col min="2" max="2" width="67.42578125" style="308" customWidth="1"/>
    <col min="3" max="3" width="6.42578125" style="308" bestFit="1" customWidth="1"/>
    <col min="4" max="4" width="11.140625" style="308" bestFit="1" customWidth="1"/>
    <col min="5" max="5" width="13.5703125" style="333" hidden="1" customWidth="1"/>
    <col min="6" max="6" width="16.42578125" style="333" hidden="1" customWidth="1"/>
    <col min="7" max="7" width="17" style="308" bestFit="1" customWidth="1"/>
    <col min="8" max="8" width="13.85546875" style="308" bestFit="1" customWidth="1"/>
    <col min="9" max="9" width="19.28515625" style="243" customWidth="1"/>
    <col min="10" max="10" width="25.5703125" style="308" customWidth="1"/>
    <col min="11" max="11" width="7.85546875" style="308" customWidth="1"/>
    <col min="12" max="12" width="19.140625" style="308" customWidth="1"/>
    <col min="13" max="13" width="16.42578125" style="308" customWidth="1"/>
    <col min="14" max="14" width="13.42578125" style="308" customWidth="1"/>
    <col min="15" max="16384" width="8.7109375" style="308"/>
  </cols>
  <sheetData>
    <row r="1" spans="1:11" s="242" customFormat="1" ht="35.1" customHeight="1">
      <c r="A1" s="425" t="s">
        <v>347</v>
      </c>
      <c r="B1" s="425"/>
      <c r="C1" s="425"/>
      <c r="D1" s="425"/>
      <c r="E1" s="425"/>
      <c r="F1" s="425"/>
      <c r="G1" s="425"/>
      <c r="H1" s="425"/>
      <c r="I1" s="240"/>
      <c r="J1" s="241"/>
      <c r="K1" s="241"/>
    </row>
    <row r="2" spans="1:11" s="244" customFormat="1" ht="18" customHeight="1">
      <c r="A2" s="426" t="s">
        <v>348</v>
      </c>
      <c r="B2" s="426"/>
      <c r="C2" s="426"/>
      <c r="D2" s="426"/>
      <c r="E2" s="426"/>
      <c r="F2" s="426"/>
      <c r="G2" s="426"/>
      <c r="H2" s="426"/>
      <c r="I2" s="243"/>
    </row>
    <row r="3" spans="1:11" s="249" customFormat="1" ht="63">
      <c r="A3" s="245" t="s">
        <v>349</v>
      </c>
      <c r="B3" s="246" t="s">
        <v>350</v>
      </c>
      <c r="C3" s="246" t="s">
        <v>351</v>
      </c>
      <c r="D3" s="247" t="s">
        <v>352</v>
      </c>
      <c r="E3" s="247" t="s">
        <v>353</v>
      </c>
      <c r="F3" s="247" t="s">
        <v>354</v>
      </c>
      <c r="G3" s="246" t="s">
        <v>559</v>
      </c>
      <c r="H3" s="246" t="s">
        <v>560</v>
      </c>
      <c r="I3" s="248"/>
    </row>
    <row r="4" spans="1:11" s="258" customFormat="1">
      <c r="A4" s="250" t="s">
        <v>355</v>
      </c>
      <c r="B4" s="251" t="s">
        <v>356</v>
      </c>
      <c r="C4" s="252"/>
      <c r="D4" s="253"/>
      <c r="E4" s="254"/>
      <c r="F4" s="255"/>
      <c r="G4" s="253"/>
      <c r="H4" s="256"/>
      <c r="I4" s="257"/>
    </row>
    <row r="5" spans="1:11" s="265" customFormat="1" ht="67.5" customHeight="1">
      <c r="A5" s="259" t="s">
        <v>357</v>
      </c>
      <c r="B5" s="260" t="s">
        <v>358</v>
      </c>
      <c r="C5" s="261"/>
      <c r="D5" s="262"/>
      <c r="E5" s="262">
        <f t="shared" ref="E5:E20" si="0">G5/118</f>
        <v>0</v>
      </c>
      <c r="F5" s="263">
        <f t="shared" ref="F5:F20" si="1">E5*D5</f>
        <v>0</v>
      </c>
      <c r="G5" s="261"/>
      <c r="H5" s="263"/>
      <c r="I5" s="264"/>
    </row>
    <row r="6" spans="1:11" s="265" customFormat="1">
      <c r="A6" s="259"/>
      <c r="B6" s="266" t="s">
        <v>359</v>
      </c>
      <c r="C6" s="261" t="s">
        <v>154</v>
      </c>
      <c r="D6" s="262">
        <v>5566</v>
      </c>
      <c r="E6" s="262">
        <f t="shared" si="0"/>
        <v>0</v>
      </c>
      <c r="F6" s="263">
        <f t="shared" si="1"/>
        <v>0</v>
      </c>
      <c r="G6" s="262"/>
      <c r="H6" s="263">
        <f>D6*G6</f>
        <v>0</v>
      </c>
      <c r="I6" s="264"/>
    </row>
    <row r="7" spans="1:11" s="265" customFormat="1" ht="66.599999999999994" customHeight="1">
      <c r="A7" s="259" t="s">
        <v>360</v>
      </c>
      <c r="B7" s="260" t="s">
        <v>361</v>
      </c>
      <c r="C7" s="261"/>
      <c r="D7" s="261"/>
      <c r="E7" s="262">
        <f t="shared" si="0"/>
        <v>0</v>
      </c>
      <c r="F7" s="263">
        <f t="shared" si="1"/>
        <v>0</v>
      </c>
      <c r="G7" s="262"/>
      <c r="H7" s="263"/>
      <c r="I7" s="264"/>
    </row>
    <row r="8" spans="1:11" s="265" customFormat="1">
      <c r="A8" s="267"/>
      <c r="B8" s="266" t="s">
        <v>362</v>
      </c>
      <c r="C8" s="261" t="s">
        <v>151</v>
      </c>
      <c r="D8" s="261" t="s">
        <v>363</v>
      </c>
      <c r="E8" s="262">
        <f t="shared" si="0"/>
        <v>0</v>
      </c>
      <c r="F8" s="263">
        <f t="shared" si="1"/>
        <v>0</v>
      </c>
      <c r="G8" s="262"/>
      <c r="H8" s="263">
        <f>D8*G8</f>
        <v>0</v>
      </c>
      <c r="I8" s="264"/>
    </row>
    <row r="9" spans="1:11" s="265" customFormat="1" ht="78.95" customHeight="1">
      <c r="A9" s="259" t="s">
        <v>364</v>
      </c>
      <c r="B9" s="260" t="s">
        <v>365</v>
      </c>
      <c r="C9" s="261"/>
      <c r="D9" s="261"/>
      <c r="E9" s="262">
        <f t="shared" si="0"/>
        <v>0</v>
      </c>
      <c r="F9" s="263">
        <f t="shared" si="1"/>
        <v>0</v>
      </c>
      <c r="G9" s="262"/>
      <c r="H9" s="263"/>
      <c r="I9" s="264"/>
    </row>
    <row r="10" spans="1:11" s="265" customFormat="1">
      <c r="A10" s="267"/>
      <c r="B10" s="266" t="s">
        <v>366</v>
      </c>
      <c r="C10" s="261" t="s">
        <v>29</v>
      </c>
      <c r="D10" s="261" t="s">
        <v>3</v>
      </c>
      <c r="E10" s="262">
        <f t="shared" si="0"/>
        <v>0</v>
      </c>
      <c r="F10" s="263">
        <f t="shared" si="1"/>
        <v>0</v>
      </c>
      <c r="G10" s="262"/>
      <c r="H10" s="263">
        <f>D10*G10</f>
        <v>0</v>
      </c>
      <c r="I10" s="264"/>
    </row>
    <row r="11" spans="1:11" s="265" customFormat="1" ht="31.5">
      <c r="A11" s="259" t="s">
        <v>367</v>
      </c>
      <c r="B11" s="260" t="s">
        <v>368</v>
      </c>
      <c r="C11" s="261"/>
      <c r="D11" s="261"/>
      <c r="E11" s="262">
        <f t="shared" si="0"/>
        <v>0</v>
      </c>
      <c r="F11" s="263">
        <f t="shared" si="1"/>
        <v>0</v>
      </c>
      <c r="G11" s="262"/>
      <c r="H11" s="263"/>
      <c r="I11" s="264"/>
    </row>
    <row r="12" spans="1:11" s="265" customFormat="1">
      <c r="A12" s="267"/>
      <c r="B12" s="266" t="s">
        <v>366</v>
      </c>
      <c r="C12" s="261" t="s">
        <v>29</v>
      </c>
      <c r="D12" s="261" t="s">
        <v>3</v>
      </c>
      <c r="E12" s="262">
        <f t="shared" si="0"/>
        <v>0</v>
      </c>
      <c r="F12" s="263">
        <f t="shared" si="1"/>
        <v>0</v>
      </c>
      <c r="G12" s="262"/>
      <c r="H12" s="263">
        <f>D12*G12</f>
        <v>0</v>
      </c>
      <c r="I12" s="264"/>
    </row>
    <row r="13" spans="1:11" s="265" customFormat="1" ht="47.25">
      <c r="A13" s="259" t="s">
        <v>369</v>
      </c>
      <c r="B13" s="260" t="s">
        <v>370</v>
      </c>
      <c r="C13" s="261"/>
      <c r="D13" s="261"/>
      <c r="E13" s="262">
        <f t="shared" si="0"/>
        <v>0</v>
      </c>
      <c r="F13" s="263">
        <f t="shared" si="1"/>
        <v>0</v>
      </c>
      <c r="G13" s="262"/>
      <c r="H13" s="263"/>
      <c r="I13" s="264"/>
    </row>
    <row r="14" spans="1:11" s="265" customFormat="1">
      <c r="A14" s="267"/>
      <c r="B14" s="266" t="s">
        <v>366</v>
      </c>
      <c r="C14" s="261" t="s">
        <v>29</v>
      </c>
      <c r="D14" s="261" t="s">
        <v>3</v>
      </c>
      <c r="E14" s="262">
        <f t="shared" si="0"/>
        <v>0</v>
      </c>
      <c r="F14" s="263">
        <f t="shared" si="1"/>
        <v>0</v>
      </c>
      <c r="G14" s="262"/>
      <c r="H14" s="263">
        <f>D14*G14</f>
        <v>0</v>
      </c>
      <c r="I14" s="264"/>
    </row>
    <row r="15" spans="1:11" s="265" customFormat="1">
      <c r="A15" s="259" t="s">
        <v>371</v>
      </c>
      <c r="B15" s="260" t="s">
        <v>372</v>
      </c>
      <c r="C15" s="261"/>
      <c r="D15" s="261"/>
      <c r="E15" s="262">
        <f t="shared" si="0"/>
        <v>0</v>
      </c>
      <c r="F15" s="263">
        <f t="shared" si="1"/>
        <v>0</v>
      </c>
      <c r="G15" s="262"/>
      <c r="H15" s="263"/>
      <c r="I15" s="264"/>
    </row>
    <row r="16" spans="1:11" s="265" customFormat="1">
      <c r="A16" s="267"/>
      <c r="B16" s="266" t="s">
        <v>366</v>
      </c>
      <c r="C16" s="261" t="s">
        <v>29</v>
      </c>
      <c r="D16" s="261" t="s">
        <v>373</v>
      </c>
      <c r="E16" s="262">
        <f t="shared" si="0"/>
        <v>0</v>
      </c>
      <c r="F16" s="263">
        <f t="shared" si="1"/>
        <v>0</v>
      </c>
      <c r="G16" s="262"/>
      <c r="H16" s="263">
        <f>D16*G16</f>
        <v>0</v>
      </c>
      <c r="I16" s="264"/>
    </row>
    <row r="17" spans="1:9" s="265" customFormat="1">
      <c r="A17" s="259" t="s">
        <v>374</v>
      </c>
      <c r="B17" s="260" t="s">
        <v>375</v>
      </c>
      <c r="C17" s="261"/>
      <c r="D17" s="261"/>
      <c r="E17" s="262">
        <f t="shared" si="0"/>
        <v>0</v>
      </c>
      <c r="F17" s="263">
        <f t="shared" si="1"/>
        <v>0</v>
      </c>
      <c r="G17" s="262"/>
      <c r="H17" s="263"/>
      <c r="I17" s="264"/>
    </row>
    <row r="18" spans="1:9" s="265" customFormat="1">
      <c r="A18" s="267"/>
      <c r="B18" s="266" t="s">
        <v>366</v>
      </c>
      <c r="C18" s="261" t="s">
        <v>29</v>
      </c>
      <c r="D18" s="261" t="s">
        <v>376</v>
      </c>
      <c r="E18" s="262">
        <f t="shared" si="0"/>
        <v>0</v>
      </c>
      <c r="F18" s="263">
        <f t="shared" si="1"/>
        <v>0</v>
      </c>
      <c r="G18" s="262"/>
      <c r="H18" s="263">
        <f>D18*G18</f>
        <v>0</v>
      </c>
      <c r="I18" s="264"/>
    </row>
    <row r="19" spans="1:9" s="265" customFormat="1" ht="32.1" customHeight="1">
      <c r="A19" s="259" t="s">
        <v>377</v>
      </c>
      <c r="B19" s="260" t="s">
        <v>378</v>
      </c>
      <c r="C19" s="261"/>
      <c r="D19" s="261"/>
      <c r="E19" s="262">
        <f t="shared" si="0"/>
        <v>0</v>
      </c>
      <c r="F19" s="263">
        <f t="shared" si="1"/>
        <v>0</v>
      </c>
      <c r="G19" s="262"/>
      <c r="H19" s="263"/>
      <c r="I19" s="264"/>
    </row>
    <row r="20" spans="1:9" s="265" customFormat="1">
      <c r="A20" s="267"/>
      <c r="B20" s="266" t="s">
        <v>379</v>
      </c>
      <c r="C20" s="261" t="s">
        <v>167</v>
      </c>
      <c r="D20" s="261" t="s">
        <v>546</v>
      </c>
      <c r="E20" s="262">
        <f t="shared" si="0"/>
        <v>0</v>
      </c>
      <c r="F20" s="263">
        <f t="shared" si="1"/>
        <v>0</v>
      </c>
      <c r="G20" s="262"/>
      <c r="H20" s="263">
        <f>D20*G20</f>
        <v>0</v>
      </c>
      <c r="I20" s="264"/>
    </row>
    <row r="21" spans="1:9" s="276" customFormat="1">
      <c r="A21" s="268" t="s">
        <v>355</v>
      </c>
      <c r="B21" s="269" t="s">
        <v>356</v>
      </c>
      <c r="C21" s="270"/>
      <c r="D21" s="271"/>
      <c r="E21" s="272"/>
      <c r="F21" s="273">
        <f>SUM(F5:F8)</f>
        <v>0</v>
      </c>
      <c r="G21" s="271"/>
      <c r="H21" s="274">
        <f>SUM(H5:H20)</f>
        <v>0</v>
      </c>
      <c r="I21" s="275"/>
    </row>
    <row r="22" spans="1:9" s="244" customFormat="1" ht="14.25" customHeight="1">
      <c r="A22" s="277"/>
      <c r="B22" s="278"/>
      <c r="C22" s="279"/>
      <c r="D22" s="280"/>
      <c r="E22" s="281"/>
      <c r="F22" s="281"/>
      <c r="G22" s="280"/>
      <c r="H22" s="280"/>
      <c r="I22" s="282"/>
    </row>
    <row r="23" spans="1:9" s="258" customFormat="1">
      <c r="A23" s="250" t="s">
        <v>380</v>
      </c>
      <c r="B23" s="251" t="s">
        <v>381</v>
      </c>
      <c r="C23" s="252"/>
      <c r="D23" s="253"/>
      <c r="E23" s="254"/>
      <c r="F23" s="255"/>
      <c r="G23" s="253"/>
      <c r="H23" s="256"/>
      <c r="I23" s="257"/>
    </row>
    <row r="24" spans="1:9" s="244" customFormat="1" ht="14.25" customHeight="1">
      <c r="A24" s="260"/>
      <c r="B24" s="266"/>
      <c r="C24" s="261"/>
      <c r="D24" s="283"/>
      <c r="E24" s="263"/>
      <c r="F24" s="263"/>
      <c r="G24" s="283"/>
      <c r="H24" s="283"/>
      <c r="I24" s="282"/>
    </row>
    <row r="25" spans="1:9" s="265" customFormat="1" ht="20.100000000000001" customHeight="1">
      <c r="A25" s="284" t="s">
        <v>382</v>
      </c>
      <c r="B25" s="260" t="s">
        <v>383</v>
      </c>
      <c r="C25" s="261"/>
      <c r="D25" s="283"/>
      <c r="E25" s="263"/>
      <c r="F25" s="263"/>
      <c r="G25" s="283"/>
      <c r="H25" s="283"/>
      <c r="I25" s="285"/>
    </row>
    <row r="26" spans="1:9" s="265" customFormat="1" ht="47.25">
      <c r="A26" s="284"/>
      <c r="B26" s="266" t="s">
        <v>384</v>
      </c>
      <c r="C26" s="261"/>
      <c r="D26" s="283"/>
      <c r="E26" s="263"/>
      <c r="F26" s="286"/>
      <c r="G26" s="283"/>
      <c r="H26" s="287"/>
      <c r="I26" s="285"/>
    </row>
    <row r="27" spans="1:9" s="265" customFormat="1">
      <c r="A27" s="267"/>
      <c r="B27" s="266" t="s">
        <v>385</v>
      </c>
      <c r="C27" s="261" t="s">
        <v>167</v>
      </c>
      <c r="D27" s="283">
        <v>559</v>
      </c>
      <c r="E27" s="262">
        <v>10</v>
      </c>
      <c r="F27" s="263">
        <f>E27*D27</f>
        <v>5590</v>
      </c>
      <c r="G27" s="283"/>
      <c r="H27" s="283">
        <f>+D27*G27</f>
        <v>0</v>
      </c>
      <c r="I27" s="285"/>
    </row>
    <row r="28" spans="1:9" s="265" customFormat="1" ht="20.25" customHeight="1">
      <c r="A28" s="284" t="s">
        <v>386</v>
      </c>
      <c r="B28" s="260" t="s">
        <v>387</v>
      </c>
      <c r="C28" s="261"/>
      <c r="D28" s="283"/>
      <c r="E28" s="263"/>
      <c r="F28" s="263"/>
      <c r="G28" s="283"/>
      <c r="H28" s="283"/>
      <c r="I28" s="285"/>
    </row>
    <row r="29" spans="1:9" s="265" customFormat="1" ht="47.25">
      <c r="A29" s="284"/>
      <c r="B29" s="266" t="s">
        <v>388</v>
      </c>
      <c r="C29" s="261"/>
      <c r="D29" s="283"/>
      <c r="E29" s="263"/>
      <c r="F29" s="263"/>
      <c r="G29" s="283"/>
      <c r="H29" s="283"/>
      <c r="I29" s="285"/>
    </row>
    <row r="30" spans="1:9" s="244" customFormat="1">
      <c r="A30" s="288"/>
      <c r="B30" s="266" t="s">
        <v>385</v>
      </c>
      <c r="C30" s="261" t="s">
        <v>167</v>
      </c>
      <c r="D30" s="283">
        <v>670</v>
      </c>
      <c r="E30" s="262">
        <v>20</v>
      </c>
      <c r="F30" s="263">
        <f>E30*D30</f>
        <v>13400</v>
      </c>
      <c r="G30" s="283"/>
      <c r="H30" s="283">
        <f>+D30*G30</f>
        <v>0</v>
      </c>
      <c r="I30" s="243"/>
    </row>
    <row r="31" spans="1:9" s="265" customFormat="1" ht="20.25" customHeight="1">
      <c r="A31" s="284" t="s">
        <v>389</v>
      </c>
      <c r="B31" s="260" t="s">
        <v>390</v>
      </c>
      <c r="C31" s="261"/>
      <c r="D31" s="283"/>
      <c r="E31" s="263"/>
      <c r="F31" s="263"/>
      <c r="G31" s="283"/>
      <c r="H31" s="283"/>
      <c r="I31" s="285"/>
    </row>
    <row r="32" spans="1:9" s="265" customFormat="1" ht="31.5">
      <c r="A32" s="284"/>
      <c r="B32" s="266" t="s">
        <v>391</v>
      </c>
      <c r="C32" s="261"/>
      <c r="D32" s="283"/>
      <c r="E32" s="263"/>
      <c r="F32" s="263"/>
      <c r="G32" s="283"/>
      <c r="H32" s="283"/>
      <c r="I32" s="285"/>
    </row>
    <row r="33" spans="1:9" s="244" customFormat="1">
      <c r="A33" s="288"/>
      <c r="B33" s="266" t="s">
        <v>385</v>
      </c>
      <c r="C33" s="261" t="s">
        <v>167</v>
      </c>
      <c r="D33" s="283">
        <v>15.5</v>
      </c>
      <c r="E33" s="262">
        <v>20</v>
      </c>
      <c r="F33" s="263">
        <f>E33*D33</f>
        <v>310</v>
      </c>
      <c r="G33" s="283"/>
      <c r="H33" s="283">
        <f>+D33*G33</f>
        <v>0</v>
      </c>
      <c r="I33" s="243"/>
    </row>
    <row r="34" spans="1:9" s="276" customFormat="1">
      <c r="A34" s="268" t="s">
        <v>380</v>
      </c>
      <c r="B34" s="269" t="s">
        <v>381</v>
      </c>
      <c r="C34" s="270"/>
      <c r="D34" s="271"/>
      <c r="E34" s="272"/>
      <c r="F34" s="273">
        <f>SUM(F24:F30)</f>
        <v>18990</v>
      </c>
      <c r="G34" s="271"/>
      <c r="H34" s="274">
        <f>SUM(H24:H33)</f>
        <v>0</v>
      </c>
      <c r="I34" s="275"/>
    </row>
    <row r="35" spans="1:9" s="265" customFormat="1">
      <c r="A35" s="259"/>
      <c r="B35" s="260"/>
      <c r="C35" s="261"/>
      <c r="D35" s="283"/>
      <c r="E35" s="263"/>
      <c r="F35" s="263"/>
      <c r="G35" s="283"/>
      <c r="H35" s="283"/>
      <c r="I35" s="264"/>
    </row>
    <row r="36" spans="1:9" s="258" customFormat="1">
      <c r="A36" s="250" t="s">
        <v>392</v>
      </c>
      <c r="B36" s="251" t="s">
        <v>393</v>
      </c>
      <c r="C36" s="252"/>
      <c r="D36" s="253"/>
      <c r="E36" s="254"/>
      <c r="F36" s="255"/>
      <c r="G36" s="253"/>
      <c r="H36" s="256"/>
      <c r="I36" s="257"/>
    </row>
    <row r="37" spans="1:9" s="265" customFormat="1" ht="63">
      <c r="A37" s="259" t="s">
        <v>394</v>
      </c>
      <c r="B37" s="266" t="s">
        <v>395</v>
      </c>
      <c r="C37" s="261"/>
      <c r="D37" s="283"/>
      <c r="E37" s="263"/>
      <c r="F37" s="263"/>
      <c r="G37" s="283"/>
      <c r="H37" s="283"/>
      <c r="I37" s="264"/>
    </row>
    <row r="38" spans="1:9" s="265" customFormat="1" ht="20.25" customHeight="1">
      <c r="A38" s="259"/>
      <c r="B38" s="266" t="s">
        <v>396</v>
      </c>
      <c r="C38" s="261" t="s">
        <v>154</v>
      </c>
      <c r="D38" s="283">
        <v>45</v>
      </c>
      <c r="E38" s="262">
        <f>G38/118</f>
        <v>0</v>
      </c>
      <c r="F38" s="263">
        <f>E38*D38</f>
        <v>0</v>
      </c>
      <c r="G38" s="283"/>
      <c r="H38" s="283">
        <f>+D38*G38</f>
        <v>0</v>
      </c>
      <c r="I38" s="264"/>
    </row>
    <row r="39" spans="1:9" s="265" customFormat="1" ht="31.5">
      <c r="A39" s="259" t="s">
        <v>397</v>
      </c>
      <c r="B39" s="260" t="s">
        <v>398</v>
      </c>
      <c r="C39" s="261"/>
      <c r="D39" s="283"/>
      <c r="E39" s="263"/>
      <c r="F39" s="263"/>
      <c r="G39" s="283"/>
      <c r="H39" s="283"/>
      <c r="I39" s="264"/>
    </row>
    <row r="40" spans="1:9" s="265" customFormat="1" ht="20.25" customHeight="1">
      <c r="A40" s="259"/>
      <c r="B40" s="266" t="s">
        <v>399</v>
      </c>
      <c r="C40" s="261" t="s">
        <v>154</v>
      </c>
      <c r="D40" s="283">
        <v>60</v>
      </c>
      <c r="E40" s="262">
        <f>G40/118</f>
        <v>0</v>
      </c>
      <c r="F40" s="263">
        <f>E40*D40</f>
        <v>0</v>
      </c>
      <c r="G40" s="283"/>
      <c r="H40" s="283">
        <f>+D40*G40</f>
        <v>0</v>
      </c>
      <c r="I40" s="264"/>
    </row>
    <row r="41" spans="1:9" s="290" customFormat="1">
      <c r="A41" s="259" t="s">
        <v>400</v>
      </c>
      <c r="B41" s="260" t="s">
        <v>401</v>
      </c>
      <c r="C41" s="261"/>
      <c r="D41" s="283"/>
      <c r="E41" s="262"/>
      <c r="F41" s="263"/>
      <c r="G41" s="283"/>
      <c r="H41" s="283"/>
      <c r="I41" s="289"/>
    </row>
    <row r="42" spans="1:9" s="290" customFormat="1" ht="94.5">
      <c r="A42" s="294"/>
      <c r="B42" s="266" t="s">
        <v>402</v>
      </c>
      <c r="C42" s="261"/>
      <c r="D42" s="283"/>
      <c r="E42" s="262"/>
      <c r="F42" s="263"/>
      <c r="G42" s="283"/>
      <c r="H42" s="283"/>
      <c r="I42" s="289"/>
    </row>
    <row r="43" spans="1:9" s="290" customFormat="1">
      <c r="A43" s="294"/>
      <c r="B43" s="266" t="s">
        <v>403</v>
      </c>
      <c r="C43" s="261" t="s">
        <v>151</v>
      </c>
      <c r="D43" s="283">
        <v>160</v>
      </c>
      <c r="E43" s="262">
        <v>5</v>
      </c>
      <c r="F43" s="263">
        <f>E43*D43</f>
        <v>800</v>
      </c>
      <c r="G43" s="283"/>
      <c r="H43" s="283">
        <f>+D43*G43</f>
        <v>0</v>
      </c>
      <c r="I43" s="289"/>
    </row>
    <row r="44" spans="1:9" s="292" customFormat="1" ht="47.25">
      <c r="A44" s="259" t="s">
        <v>404</v>
      </c>
      <c r="B44" s="260" t="s">
        <v>405</v>
      </c>
      <c r="C44" s="261"/>
      <c r="D44" s="283"/>
      <c r="E44" s="263"/>
      <c r="F44" s="263"/>
      <c r="G44" s="283"/>
      <c r="H44" s="283"/>
      <c r="I44" s="291"/>
    </row>
    <row r="45" spans="1:9" s="292" customFormat="1" ht="20.25" customHeight="1">
      <c r="A45" s="259"/>
      <c r="B45" s="266" t="s">
        <v>406</v>
      </c>
      <c r="C45" s="261" t="s">
        <v>407</v>
      </c>
      <c r="D45" s="283">
        <v>33</v>
      </c>
      <c r="E45" s="262">
        <f>G45/118</f>
        <v>0</v>
      </c>
      <c r="F45" s="263">
        <f>E45*D45</f>
        <v>0</v>
      </c>
      <c r="G45" s="283"/>
      <c r="H45" s="283">
        <f>+D45*G45</f>
        <v>0</v>
      </c>
      <c r="I45" s="291"/>
    </row>
    <row r="46" spans="1:9" s="292" customFormat="1" ht="47.25">
      <c r="A46" s="259" t="s">
        <v>408</v>
      </c>
      <c r="B46" s="260" t="s">
        <v>409</v>
      </c>
      <c r="C46" s="261"/>
      <c r="D46" s="283"/>
      <c r="E46" s="263"/>
      <c r="F46" s="263"/>
      <c r="G46" s="283"/>
      <c r="H46" s="283"/>
      <c r="I46" s="291"/>
    </row>
    <row r="47" spans="1:9" s="292" customFormat="1" ht="20.25" customHeight="1">
      <c r="A47" s="259"/>
      <c r="B47" s="266" t="s">
        <v>406</v>
      </c>
      <c r="C47" s="261" t="s">
        <v>407</v>
      </c>
      <c r="D47" s="283">
        <v>23</v>
      </c>
      <c r="E47" s="262">
        <f>G47/118</f>
        <v>0</v>
      </c>
      <c r="F47" s="263">
        <f>E47*D47</f>
        <v>0</v>
      </c>
      <c r="G47" s="283"/>
      <c r="H47" s="283">
        <f>+D47*G47</f>
        <v>0</v>
      </c>
      <c r="I47" s="291"/>
    </row>
    <row r="48" spans="1:9" s="292" customFormat="1" ht="47.25">
      <c r="A48" s="259" t="s">
        <v>410</v>
      </c>
      <c r="B48" s="260" t="s">
        <v>411</v>
      </c>
      <c r="C48" s="261"/>
      <c r="D48" s="283"/>
      <c r="E48" s="263"/>
      <c r="F48" s="263"/>
      <c r="G48" s="283"/>
      <c r="H48" s="283"/>
      <c r="I48" s="291"/>
    </row>
    <row r="49" spans="1:9" s="292" customFormat="1" ht="20.25" customHeight="1">
      <c r="A49" s="259"/>
      <c r="B49" s="266" t="s">
        <v>406</v>
      </c>
      <c r="C49" s="261" t="s">
        <v>407</v>
      </c>
      <c r="D49" s="283">
        <v>12</v>
      </c>
      <c r="E49" s="262">
        <f>G49/118</f>
        <v>0</v>
      </c>
      <c r="F49" s="263">
        <f>E49*D49</f>
        <v>0</v>
      </c>
      <c r="G49" s="283"/>
      <c r="H49" s="283">
        <f>+D49*G49</f>
        <v>0</v>
      </c>
      <c r="I49" s="291"/>
    </row>
    <row r="50" spans="1:9" s="292" customFormat="1" ht="63">
      <c r="A50" s="259" t="s">
        <v>412</v>
      </c>
      <c r="B50" s="260" t="s">
        <v>413</v>
      </c>
      <c r="C50" s="261"/>
      <c r="D50" s="283"/>
      <c r="E50" s="263"/>
      <c r="F50" s="263"/>
      <c r="G50" s="283"/>
      <c r="H50" s="283"/>
      <c r="I50" s="291"/>
    </row>
    <row r="51" spans="1:9" s="292" customFormat="1" ht="20.25" customHeight="1">
      <c r="A51" s="259"/>
      <c r="B51" s="266" t="s">
        <v>396</v>
      </c>
      <c r="C51" s="261" t="s">
        <v>407</v>
      </c>
      <c r="D51" s="283">
        <v>12</v>
      </c>
      <c r="E51" s="262">
        <f>G51/118</f>
        <v>0</v>
      </c>
      <c r="F51" s="263">
        <f>E51*D51</f>
        <v>0</v>
      </c>
      <c r="G51" s="283"/>
      <c r="H51" s="283">
        <f>+D51*G51</f>
        <v>0</v>
      </c>
      <c r="I51" s="291"/>
    </row>
    <row r="52" spans="1:9" s="292" customFormat="1" ht="47.25">
      <c r="A52" s="259" t="s">
        <v>414</v>
      </c>
      <c r="B52" s="260" t="s">
        <v>415</v>
      </c>
      <c r="C52" s="261"/>
      <c r="D52" s="283"/>
      <c r="E52" s="263"/>
      <c r="F52" s="263"/>
      <c r="G52" s="283"/>
      <c r="H52" s="283"/>
      <c r="I52" s="291"/>
    </row>
    <row r="53" spans="1:9" s="292" customFormat="1" ht="20.25" customHeight="1">
      <c r="A53" s="259"/>
      <c r="B53" s="266" t="s">
        <v>396</v>
      </c>
      <c r="C53" s="261" t="s">
        <v>154</v>
      </c>
      <c r="D53" s="283">
        <v>110</v>
      </c>
      <c r="E53" s="262">
        <f>G53/118</f>
        <v>0</v>
      </c>
      <c r="F53" s="263">
        <f>E53*D53</f>
        <v>0</v>
      </c>
      <c r="G53" s="283"/>
      <c r="H53" s="283">
        <f>+D53*G53</f>
        <v>0</v>
      </c>
      <c r="I53" s="291"/>
    </row>
    <row r="54" spans="1:9" s="244" customFormat="1">
      <c r="A54" s="259" t="s">
        <v>416</v>
      </c>
      <c r="B54" s="260" t="s">
        <v>417</v>
      </c>
      <c r="C54" s="261"/>
      <c r="D54" s="283"/>
      <c r="E54" s="263"/>
      <c r="F54" s="263"/>
      <c r="G54" s="283"/>
      <c r="H54" s="283"/>
      <c r="I54" s="293"/>
    </row>
    <row r="55" spans="1:9" s="265" customFormat="1" ht="159" customHeight="1">
      <c r="A55" s="294"/>
      <c r="B55" s="266" t="s">
        <v>418</v>
      </c>
      <c r="C55" s="261"/>
      <c r="D55" s="283"/>
      <c r="E55" s="262"/>
      <c r="F55" s="263"/>
      <c r="G55" s="283"/>
      <c r="H55" s="283"/>
      <c r="I55" s="285"/>
    </row>
    <row r="56" spans="1:9" s="265" customFormat="1">
      <c r="A56" s="259"/>
      <c r="B56" s="266" t="s">
        <v>419</v>
      </c>
      <c r="C56" s="261" t="s">
        <v>29</v>
      </c>
      <c r="D56" s="283">
        <v>238</v>
      </c>
      <c r="E56" s="262">
        <v>9</v>
      </c>
      <c r="F56" s="263">
        <f>E56*D56</f>
        <v>2142</v>
      </c>
      <c r="G56" s="283"/>
      <c r="H56" s="283">
        <f>+D56*G56</f>
        <v>0</v>
      </c>
      <c r="I56" s="285"/>
    </row>
    <row r="57" spans="1:9" s="244" customFormat="1">
      <c r="A57" s="259" t="s">
        <v>420</v>
      </c>
      <c r="B57" s="260" t="s">
        <v>421</v>
      </c>
      <c r="C57" s="261"/>
      <c r="D57" s="283"/>
      <c r="E57" s="263"/>
      <c r="F57" s="263"/>
      <c r="G57" s="283"/>
      <c r="H57" s="283"/>
      <c r="I57" s="293"/>
    </row>
    <row r="58" spans="1:9" s="265" customFormat="1" ht="31.5">
      <c r="A58" s="294"/>
      <c r="B58" s="266" t="s">
        <v>422</v>
      </c>
      <c r="C58" s="261"/>
      <c r="D58" s="283"/>
      <c r="E58" s="262"/>
      <c r="F58" s="263"/>
      <c r="G58" s="283"/>
      <c r="H58" s="283"/>
      <c r="I58" s="285"/>
    </row>
    <row r="59" spans="1:9" s="265" customFormat="1">
      <c r="A59" s="259"/>
      <c r="B59" s="266" t="s">
        <v>423</v>
      </c>
      <c r="C59" s="261" t="s">
        <v>30</v>
      </c>
      <c r="D59" s="283">
        <v>1</v>
      </c>
      <c r="E59" s="262">
        <v>9</v>
      </c>
      <c r="F59" s="263">
        <f>E59*D59</f>
        <v>9</v>
      </c>
      <c r="G59" s="283"/>
      <c r="H59" s="283">
        <f>+D59*G59</f>
        <v>0</v>
      </c>
      <c r="I59" s="285"/>
    </row>
    <row r="60" spans="1:9" s="276" customFormat="1">
      <c r="A60" s="268" t="s">
        <v>392</v>
      </c>
      <c r="B60" s="269" t="str">
        <f>B36</f>
        <v>ОСТАЛИ МАТЕРИЈАЛИ И РАДОВИ</v>
      </c>
      <c r="C60" s="270"/>
      <c r="D60" s="271"/>
      <c r="E60" s="272"/>
      <c r="F60" s="273"/>
      <c r="G60" s="271"/>
      <c r="H60" s="274">
        <f>SUM(H37:H59)</f>
        <v>0</v>
      </c>
      <c r="I60" s="275"/>
    </row>
    <row r="61" spans="1:9" s="265" customFormat="1">
      <c r="A61" s="259"/>
      <c r="B61" s="260"/>
      <c r="C61" s="261"/>
      <c r="D61" s="283"/>
      <c r="E61" s="263"/>
      <c r="F61" s="263"/>
      <c r="G61" s="283"/>
      <c r="H61" s="283"/>
      <c r="I61" s="264"/>
    </row>
    <row r="62" spans="1:9" s="258" customFormat="1">
      <c r="A62" s="250" t="s">
        <v>424</v>
      </c>
      <c r="B62" s="251" t="s">
        <v>425</v>
      </c>
      <c r="C62" s="252"/>
      <c r="D62" s="253"/>
      <c r="E62" s="254"/>
      <c r="F62" s="255"/>
      <c r="G62" s="253"/>
      <c r="H62" s="256"/>
      <c r="I62" s="257"/>
    </row>
    <row r="63" spans="1:9" s="265" customFormat="1" ht="18.75" customHeight="1">
      <c r="A63" s="259" t="s">
        <v>426</v>
      </c>
      <c r="B63" s="260" t="s">
        <v>427</v>
      </c>
      <c r="C63" s="261"/>
      <c r="D63" s="283"/>
      <c r="E63" s="263"/>
      <c r="F63" s="286"/>
      <c r="G63" s="283"/>
      <c r="H63" s="287"/>
      <c r="I63" s="285"/>
    </row>
    <row r="64" spans="1:9" s="265" customFormat="1" ht="47.25">
      <c r="A64" s="267"/>
      <c r="B64" s="266" t="s">
        <v>428</v>
      </c>
      <c r="C64" s="261"/>
      <c r="D64" s="283"/>
      <c r="E64" s="262"/>
      <c r="F64" s="263"/>
      <c r="G64" s="283"/>
      <c r="H64" s="283"/>
      <c r="I64" s="285"/>
    </row>
    <row r="65" spans="1:9" s="265" customFormat="1">
      <c r="A65" s="295" t="s">
        <v>3</v>
      </c>
      <c r="B65" s="296" t="s">
        <v>429</v>
      </c>
      <c r="C65" s="279"/>
      <c r="D65" s="280"/>
      <c r="E65" s="281"/>
      <c r="F65" s="281"/>
      <c r="G65" s="280"/>
      <c r="H65" s="280"/>
      <c r="I65" s="285"/>
    </row>
    <row r="66" spans="1:9" s="244" customFormat="1">
      <c r="A66" s="295"/>
      <c r="B66" s="382"/>
      <c r="C66" s="261" t="s">
        <v>29</v>
      </c>
      <c r="D66" s="283">
        <v>3</v>
      </c>
      <c r="E66" s="262">
        <v>350</v>
      </c>
      <c r="F66" s="263">
        <f>E66*D66</f>
        <v>1050</v>
      </c>
      <c r="G66" s="283"/>
      <c r="H66" s="283">
        <f>+D66*G66</f>
        <v>0</v>
      </c>
      <c r="I66" s="243"/>
    </row>
    <row r="67" spans="1:9" s="244" customFormat="1">
      <c r="A67" s="295" t="s">
        <v>4</v>
      </c>
      <c r="B67" s="296" t="s">
        <v>430</v>
      </c>
      <c r="C67" s="261"/>
      <c r="D67" s="283"/>
      <c r="E67" s="262"/>
      <c r="F67" s="263"/>
      <c r="G67" s="283"/>
      <c r="H67" s="283"/>
      <c r="I67" s="243"/>
    </row>
    <row r="68" spans="1:9" s="244" customFormat="1">
      <c r="A68" s="295"/>
      <c r="B68" s="382"/>
      <c r="C68" s="261" t="s">
        <v>29</v>
      </c>
      <c r="D68" s="283">
        <v>2</v>
      </c>
      <c r="E68" s="262">
        <v>250</v>
      </c>
      <c r="F68" s="263">
        <f>E68*D68</f>
        <v>500</v>
      </c>
      <c r="G68" s="283"/>
      <c r="H68" s="283">
        <f>+D68*G68</f>
        <v>0</v>
      </c>
      <c r="I68" s="243"/>
    </row>
    <row r="69" spans="1:9" s="244" customFormat="1">
      <c r="A69" s="295" t="s">
        <v>5</v>
      </c>
      <c r="B69" s="296" t="s">
        <v>431</v>
      </c>
      <c r="C69" s="261"/>
      <c r="D69" s="283"/>
      <c r="E69" s="262"/>
      <c r="F69" s="263"/>
      <c r="G69" s="283"/>
      <c r="H69" s="283"/>
      <c r="I69" s="243"/>
    </row>
    <row r="70" spans="1:9" s="244" customFormat="1">
      <c r="A70" s="295"/>
      <c r="B70" s="296"/>
      <c r="C70" s="261" t="s">
        <v>29</v>
      </c>
      <c r="D70" s="283">
        <v>8</v>
      </c>
      <c r="E70" s="262">
        <v>400</v>
      </c>
      <c r="F70" s="263">
        <f>E70*D70</f>
        <v>3200</v>
      </c>
      <c r="G70" s="283"/>
      <c r="H70" s="283">
        <f>+D70*G70</f>
        <v>0</v>
      </c>
      <c r="I70" s="243"/>
    </row>
    <row r="71" spans="1:9" s="244" customFormat="1">
      <c r="A71" s="295" t="s">
        <v>6</v>
      </c>
      <c r="B71" s="296" t="s">
        <v>432</v>
      </c>
      <c r="C71" s="261"/>
      <c r="D71" s="283"/>
      <c r="E71" s="262"/>
      <c r="F71" s="263"/>
      <c r="G71" s="283"/>
      <c r="H71" s="283"/>
      <c r="I71" s="243"/>
    </row>
    <row r="72" spans="1:9" s="244" customFormat="1">
      <c r="A72" s="295"/>
      <c r="B72" s="296"/>
      <c r="C72" s="261" t="s">
        <v>29</v>
      </c>
      <c r="D72" s="283">
        <v>4</v>
      </c>
      <c r="E72" s="262">
        <v>400</v>
      </c>
      <c r="F72" s="263">
        <f>E72*D72</f>
        <v>1600</v>
      </c>
      <c r="G72" s="283"/>
      <c r="H72" s="283">
        <f>+D72*G72</f>
        <v>0</v>
      </c>
      <c r="I72" s="243"/>
    </row>
    <row r="73" spans="1:9" s="244" customFormat="1">
      <c r="A73" s="295" t="s">
        <v>7</v>
      </c>
      <c r="B73" s="296" t="s">
        <v>433</v>
      </c>
      <c r="C73" s="261"/>
      <c r="D73" s="283"/>
      <c r="E73" s="262"/>
      <c r="F73" s="263"/>
      <c r="G73" s="283"/>
      <c r="H73" s="283"/>
      <c r="I73" s="243"/>
    </row>
    <row r="74" spans="1:9" s="244" customFormat="1">
      <c r="A74" s="295"/>
      <c r="B74" s="296"/>
      <c r="C74" s="261" t="s">
        <v>29</v>
      </c>
      <c r="D74" s="283">
        <v>9</v>
      </c>
      <c r="E74" s="262">
        <v>300</v>
      </c>
      <c r="F74" s="263">
        <f>E74*D74</f>
        <v>2700</v>
      </c>
      <c r="G74" s="283"/>
      <c r="H74" s="283">
        <f>+D74*G74</f>
        <v>0</v>
      </c>
      <c r="I74" s="243"/>
    </row>
    <row r="75" spans="1:9" s="244" customFormat="1">
      <c r="A75" s="295" t="s">
        <v>8</v>
      </c>
      <c r="B75" s="296" t="s">
        <v>434</v>
      </c>
      <c r="C75" s="261"/>
      <c r="D75" s="283"/>
      <c r="E75" s="262"/>
      <c r="F75" s="263"/>
      <c r="G75" s="283"/>
      <c r="H75" s="283"/>
      <c r="I75" s="243"/>
    </row>
    <row r="76" spans="1:9" s="244" customFormat="1">
      <c r="A76" s="295"/>
      <c r="B76" s="382"/>
      <c r="C76" s="261" t="s">
        <v>29</v>
      </c>
      <c r="D76" s="283">
        <v>6</v>
      </c>
      <c r="E76" s="262">
        <v>250</v>
      </c>
      <c r="F76" s="263">
        <f>E76*D76</f>
        <v>1500</v>
      </c>
      <c r="G76" s="283"/>
      <c r="H76" s="283">
        <f>+D76*G76</f>
        <v>0</v>
      </c>
      <c r="I76" s="243"/>
    </row>
    <row r="77" spans="1:9" s="244" customFormat="1">
      <c r="A77" s="295" t="s">
        <v>435</v>
      </c>
      <c r="B77" s="296" t="s">
        <v>436</v>
      </c>
      <c r="C77" s="261"/>
      <c r="D77" s="283"/>
      <c r="E77" s="262"/>
      <c r="F77" s="263"/>
      <c r="G77" s="283"/>
      <c r="H77" s="283"/>
      <c r="I77" s="243"/>
    </row>
    <row r="78" spans="1:9" s="244" customFormat="1">
      <c r="A78" s="295"/>
      <c r="B78" s="296"/>
      <c r="C78" s="261" t="s">
        <v>29</v>
      </c>
      <c r="D78" s="283">
        <v>9</v>
      </c>
      <c r="E78" s="262">
        <v>400</v>
      </c>
      <c r="F78" s="263">
        <f>E78*D78</f>
        <v>3600</v>
      </c>
      <c r="G78" s="283"/>
      <c r="H78" s="283">
        <f>+D78*G78</f>
        <v>0</v>
      </c>
      <c r="I78" s="243"/>
    </row>
    <row r="79" spans="1:9" s="244" customFormat="1">
      <c r="A79" s="295" t="s">
        <v>437</v>
      </c>
      <c r="B79" s="296" t="s">
        <v>438</v>
      </c>
      <c r="C79" s="261"/>
      <c r="D79" s="283"/>
      <c r="E79" s="262"/>
      <c r="F79" s="263"/>
      <c r="G79" s="283"/>
      <c r="H79" s="283"/>
      <c r="I79" s="243"/>
    </row>
    <row r="80" spans="1:9" s="244" customFormat="1">
      <c r="A80" s="295"/>
      <c r="B80" s="382"/>
      <c r="C80" s="261" t="s">
        <v>29</v>
      </c>
      <c r="D80" s="283">
        <v>5</v>
      </c>
      <c r="E80" s="262">
        <v>250</v>
      </c>
      <c r="F80" s="263">
        <f>E80*D80</f>
        <v>1250</v>
      </c>
      <c r="G80" s="283"/>
      <c r="H80" s="283">
        <f>+D80*G80</f>
        <v>0</v>
      </c>
      <c r="I80" s="243"/>
    </row>
    <row r="81" spans="1:9" s="244" customFormat="1">
      <c r="A81" s="295" t="s">
        <v>439</v>
      </c>
      <c r="B81" s="296" t="s">
        <v>440</v>
      </c>
      <c r="C81" s="261"/>
      <c r="D81" s="283"/>
      <c r="E81" s="262"/>
      <c r="F81" s="263"/>
      <c r="G81" s="283"/>
      <c r="H81" s="283"/>
      <c r="I81" s="243"/>
    </row>
    <row r="82" spans="1:9" s="244" customFormat="1">
      <c r="A82" s="295"/>
      <c r="B82" s="296"/>
      <c r="C82" s="261" t="s">
        <v>29</v>
      </c>
      <c r="D82" s="283">
        <v>5</v>
      </c>
      <c r="E82" s="262">
        <v>300</v>
      </c>
      <c r="F82" s="263">
        <f>E82*D82</f>
        <v>1500</v>
      </c>
      <c r="G82" s="283"/>
      <c r="H82" s="283">
        <f>+D82*G82</f>
        <v>0</v>
      </c>
      <c r="I82" s="243"/>
    </row>
    <row r="83" spans="1:9" s="244" customFormat="1">
      <c r="A83" s="295" t="s">
        <v>297</v>
      </c>
      <c r="B83" s="296" t="s">
        <v>441</v>
      </c>
      <c r="C83" s="261"/>
      <c r="D83" s="283"/>
      <c r="E83" s="262"/>
      <c r="F83" s="263"/>
      <c r="G83" s="283"/>
      <c r="H83" s="283"/>
      <c r="I83" s="243"/>
    </row>
    <row r="84" spans="1:9" s="244" customFormat="1">
      <c r="A84" s="295"/>
      <c r="B84" s="296"/>
      <c r="C84" s="261" t="s">
        <v>29</v>
      </c>
      <c r="D84" s="283">
        <v>2</v>
      </c>
      <c r="E84" s="262">
        <v>300</v>
      </c>
      <c r="F84" s="263">
        <f>E84*D84</f>
        <v>600</v>
      </c>
      <c r="G84" s="283"/>
      <c r="H84" s="283">
        <f>+D84*G84</f>
        <v>0</v>
      </c>
      <c r="I84" s="243"/>
    </row>
    <row r="85" spans="1:9" s="244" customFormat="1">
      <c r="A85" s="295" t="s">
        <v>300</v>
      </c>
      <c r="B85" s="296" t="s">
        <v>442</v>
      </c>
      <c r="C85" s="261"/>
      <c r="D85" s="283"/>
      <c r="E85" s="262"/>
      <c r="F85" s="263"/>
      <c r="G85" s="283"/>
      <c r="H85" s="283"/>
      <c r="I85" s="243"/>
    </row>
    <row r="86" spans="1:9" s="244" customFormat="1">
      <c r="A86" s="295"/>
      <c r="B86" s="296"/>
      <c r="C86" s="261" t="s">
        <v>29</v>
      </c>
      <c r="D86" s="283">
        <v>6</v>
      </c>
      <c r="E86" s="262">
        <v>300</v>
      </c>
      <c r="F86" s="263">
        <f>E86*D86</f>
        <v>1800</v>
      </c>
      <c r="G86" s="283"/>
      <c r="H86" s="283">
        <f>+D86*G86</f>
        <v>0</v>
      </c>
      <c r="I86" s="243"/>
    </row>
    <row r="87" spans="1:9" s="244" customFormat="1" ht="18.75" customHeight="1">
      <c r="A87" s="259" t="s">
        <v>443</v>
      </c>
      <c r="B87" s="260" t="s">
        <v>444</v>
      </c>
      <c r="C87" s="261"/>
      <c r="D87" s="283"/>
      <c r="E87" s="263"/>
      <c r="F87" s="286"/>
      <c r="G87" s="283"/>
      <c r="H87" s="287"/>
      <c r="I87" s="243"/>
    </row>
    <row r="88" spans="1:9" s="244" customFormat="1" ht="44.25" customHeight="1">
      <c r="A88" s="295"/>
      <c r="B88" s="296" t="s">
        <v>445</v>
      </c>
      <c r="C88" s="261"/>
      <c r="D88" s="283"/>
      <c r="E88" s="262"/>
      <c r="F88" s="263"/>
      <c r="G88" s="283"/>
      <c r="H88" s="283"/>
      <c r="I88" s="243"/>
    </row>
    <row r="89" spans="1:9" s="244" customFormat="1">
      <c r="A89" s="295" t="s">
        <v>302</v>
      </c>
      <c r="B89" s="296" t="s">
        <v>446</v>
      </c>
      <c r="C89" s="261"/>
      <c r="D89" s="283"/>
      <c r="E89" s="262"/>
      <c r="F89" s="263"/>
      <c r="G89" s="283"/>
      <c r="H89" s="283"/>
      <c r="I89" s="243"/>
    </row>
    <row r="90" spans="1:9" s="244" customFormat="1">
      <c r="A90" s="295"/>
      <c r="B90" s="296"/>
      <c r="C90" s="261" t="s">
        <v>29</v>
      </c>
      <c r="D90" s="283">
        <v>10</v>
      </c>
      <c r="E90" s="262">
        <v>150</v>
      </c>
      <c r="F90" s="263">
        <f>E90*D90</f>
        <v>1500</v>
      </c>
      <c r="G90" s="283"/>
      <c r="H90" s="283">
        <f>+D90*G90</f>
        <v>0</v>
      </c>
      <c r="I90" s="243"/>
    </row>
    <row r="91" spans="1:9" s="244" customFormat="1">
      <c r="A91" s="295" t="s">
        <v>304</v>
      </c>
      <c r="B91" s="296" t="s">
        <v>447</v>
      </c>
      <c r="C91" s="261"/>
      <c r="D91" s="283"/>
      <c r="E91" s="262"/>
      <c r="F91" s="263"/>
      <c r="G91" s="283"/>
      <c r="H91" s="283"/>
      <c r="I91" s="243"/>
    </row>
    <row r="92" spans="1:9" s="244" customFormat="1">
      <c r="A92" s="295"/>
      <c r="B92" s="296"/>
      <c r="C92" s="261" t="s">
        <v>29</v>
      </c>
      <c r="D92" s="283">
        <v>10</v>
      </c>
      <c r="E92" s="262">
        <v>150</v>
      </c>
      <c r="F92" s="263">
        <f>E92*D92</f>
        <v>1500</v>
      </c>
      <c r="G92" s="283"/>
      <c r="H92" s="283">
        <f>+D92*G92</f>
        <v>0</v>
      </c>
      <c r="I92" s="243"/>
    </row>
    <row r="93" spans="1:9" s="244" customFormat="1">
      <c r="A93" s="295" t="s">
        <v>306</v>
      </c>
      <c r="B93" s="296" t="s">
        <v>448</v>
      </c>
      <c r="C93" s="261"/>
      <c r="D93" s="283"/>
      <c r="E93" s="262"/>
      <c r="F93" s="263"/>
      <c r="G93" s="283"/>
      <c r="H93" s="283"/>
      <c r="I93" s="243"/>
    </row>
    <row r="94" spans="1:9" s="244" customFormat="1">
      <c r="A94" s="295"/>
      <c r="B94" s="296"/>
      <c r="C94" s="261" t="s">
        <v>29</v>
      </c>
      <c r="D94" s="283">
        <v>14</v>
      </c>
      <c r="E94" s="262">
        <v>150</v>
      </c>
      <c r="F94" s="263">
        <f>E94*D94</f>
        <v>2100</v>
      </c>
      <c r="G94" s="283"/>
      <c r="H94" s="283">
        <f>+D94*G94</f>
        <v>0</v>
      </c>
      <c r="I94" s="243"/>
    </row>
    <row r="95" spans="1:9" s="244" customFormat="1">
      <c r="A95" s="295" t="s">
        <v>449</v>
      </c>
      <c r="B95" s="296" t="s">
        <v>450</v>
      </c>
      <c r="C95" s="261"/>
      <c r="D95" s="283"/>
      <c r="E95" s="262"/>
      <c r="F95" s="263"/>
      <c r="G95" s="283"/>
      <c r="H95" s="283"/>
      <c r="I95" s="243"/>
    </row>
    <row r="96" spans="1:9" s="244" customFormat="1">
      <c r="A96" s="295"/>
      <c r="B96" s="296"/>
      <c r="C96" s="261" t="s">
        <v>29</v>
      </c>
      <c r="D96" s="283">
        <v>6</v>
      </c>
      <c r="E96" s="262">
        <v>150</v>
      </c>
      <c r="F96" s="263">
        <f>E96*D96</f>
        <v>900</v>
      </c>
      <c r="G96" s="283"/>
      <c r="H96" s="283">
        <f>+D96*G96</f>
        <v>0</v>
      </c>
      <c r="I96" s="243"/>
    </row>
    <row r="97" spans="1:9" s="244" customFormat="1" ht="18.75" customHeight="1">
      <c r="A97" s="259" t="s">
        <v>451</v>
      </c>
      <c r="B97" s="260" t="s">
        <v>452</v>
      </c>
      <c r="C97" s="261"/>
      <c r="D97" s="283"/>
      <c r="E97" s="263"/>
      <c r="F97" s="286"/>
      <c r="G97" s="283"/>
      <c r="H97" s="287"/>
      <c r="I97" s="243"/>
    </row>
    <row r="98" spans="1:9" s="244" customFormat="1" ht="47.25">
      <c r="A98" s="295"/>
      <c r="B98" s="296" t="s">
        <v>453</v>
      </c>
      <c r="C98" s="261"/>
      <c r="D98" s="283"/>
      <c r="E98" s="262"/>
      <c r="F98" s="263"/>
      <c r="G98" s="283"/>
      <c r="H98" s="283"/>
      <c r="I98" s="243"/>
    </row>
    <row r="99" spans="1:9" s="244" customFormat="1">
      <c r="A99" s="295"/>
      <c r="B99" s="296"/>
      <c r="C99" s="261"/>
      <c r="D99" s="283"/>
      <c r="E99" s="262"/>
      <c r="F99" s="263"/>
      <c r="G99" s="283"/>
      <c r="H99" s="283"/>
      <c r="I99" s="243"/>
    </row>
    <row r="100" spans="1:9" s="244" customFormat="1">
      <c r="A100" s="295" t="s">
        <v>454</v>
      </c>
      <c r="B100" s="296" t="s">
        <v>455</v>
      </c>
      <c r="C100" s="261"/>
      <c r="D100" s="283"/>
      <c r="E100" s="262"/>
      <c r="F100" s="263"/>
      <c r="G100" s="283"/>
      <c r="H100" s="283"/>
      <c r="I100" s="243"/>
    </row>
    <row r="101" spans="1:9" s="244" customFormat="1">
      <c r="A101" s="295"/>
      <c r="B101" s="296"/>
      <c r="C101" s="261" t="s">
        <v>29</v>
      </c>
      <c r="D101" s="283">
        <v>135</v>
      </c>
      <c r="E101" s="262">
        <v>4</v>
      </c>
      <c r="F101" s="263">
        <f>E101*D101</f>
        <v>540</v>
      </c>
      <c r="G101" s="283"/>
      <c r="H101" s="283">
        <f>+D101*G101</f>
        <v>0</v>
      </c>
      <c r="I101" s="243"/>
    </row>
    <row r="102" spans="1:9" s="244" customFormat="1" ht="18.75" customHeight="1">
      <c r="A102" s="259" t="s">
        <v>456</v>
      </c>
      <c r="B102" s="260" t="s">
        <v>457</v>
      </c>
      <c r="C102" s="261"/>
      <c r="D102" s="283"/>
      <c r="E102" s="263"/>
      <c r="F102" s="286"/>
      <c r="G102" s="283"/>
      <c r="H102" s="287"/>
      <c r="I102" s="243"/>
    </row>
    <row r="103" spans="1:9" s="244" customFormat="1" ht="31.5">
      <c r="A103" s="295"/>
      <c r="B103" s="296" t="s">
        <v>458</v>
      </c>
      <c r="C103" s="261"/>
      <c r="D103" s="283"/>
      <c r="E103" s="262"/>
      <c r="F103" s="263"/>
      <c r="G103" s="283"/>
      <c r="H103" s="283"/>
      <c r="I103" s="243"/>
    </row>
    <row r="104" spans="1:9" s="244" customFormat="1">
      <c r="A104" s="295" t="s">
        <v>459</v>
      </c>
      <c r="B104" s="296" t="s">
        <v>460</v>
      </c>
      <c r="C104" s="261"/>
      <c r="D104" s="283"/>
      <c r="E104" s="262"/>
      <c r="F104" s="263"/>
      <c r="G104" s="283"/>
      <c r="H104" s="283"/>
      <c r="I104" s="243"/>
    </row>
    <row r="105" spans="1:9" s="244" customFormat="1">
      <c r="A105" s="295"/>
      <c r="B105" s="296"/>
      <c r="C105" s="261" t="s">
        <v>29</v>
      </c>
      <c r="D105" s="283">
        <v>164</v>
      </c>
      <c r="E105" s="262">
        <v>45</v>
      </c>
      <c r="F105" s="263">
        <f>E105*D105</f>
        <v>7380</v>
      </c>
      <c r="G105" s="283"/>
      <c r="H105" s="283">
        <f>+D105*G105</f>
        <v>0</v>
      </c>
      <c r="I105" s="243"/>
    </row>
    <row r="106" spans="1:9" s="244" customFormat="1" ht="31.5">
      <c r="A106" s="295" t="s">
        <v>461</v>
      </c>
      <c r="B106" s="296" t="s">
        <v>462</v>
      </c>
      <c r="C106" s="261"/>
      <c r="D106" s="283"/>
      <c r="E106" s="262"/>
      <c r="F106" s="263"/>
      <c r="G106" s="283"/>
      <c r="H106" s="283"/>
      <c r="I106" s="243"/>
    </row>
    <row r="107" spans="1:9" s="244" customFormat="1">
      <c r="A107" s="295"/>
      <c r="B107" s="296"/>
      <c r="C107" s="261" t="s">
        <v>29</v>
      </c>
      <c r="D107" s="283">
        <v>35</v>
      </c>
      <c r="E107" s="262">
        <v>150</v>
      </c>
      <c r="F107" s="263">
        <f>E107*D107</f>
        <v>5250</v>
      </c>
      <c r="G107" s="283"/>
      <c r="H107" s="283">
        <f>+D107*G107</f>
        <v>0</v>
      </c>
      <c r="I107" s="243"/>
    </row>
    <row r="108" spans="1:9" s="244" customFormat="1" ht="18.75" customHeight="1">
      <c r="A108" s="259" t="s">
        <v>463</v>
      </c>
      <c r="B108" s="260" t="s">
        <v>464</v>
      </c>
      <c r="C108" s="261"/>
      <c r="D108" s="298"/>
      <c r="E108" s="263"/>
      <c r="F108" s="286"/>
      <c r="G108" s="283"/>
      <c r="H108" s="287"/>
      <c r="I108" s="243"/>
    </row>
    <row r="109" spans="1:9" s="244" customFormat="1" ht="47.25">
      <c r="A109" s="295"/>
      <c r="B109" s="296" t="s">
        <v>465</v>
      </c>
      <c r="C109" s="261"/>
      <c r="D109" s="298"/>
      <c r="E109" s="262"/>
      <c r="F109" s="263"/>
      <c r="G109" s="283"/>
      <c r="H109" s="283"/>
      <c r="I109" s="243"/>
    </row>
    <row r="110" spans="1:9" s="244" customFormat="1">
      <c r="A110" s="295" t="s">
        <v>466</v>
      </c>
      <c r="B110" s="296" t="s">
        <v>467</v>
      </c>
      <c r="C110" s="261"/>
      <c r="D110" s="298"/>
      <c r="E110" s="262"/>
      <c r="F110" s="263"/>
      <c r="G110" s="283"/>
      <c r="H110" s="283"/>
      <c r="I110" s="243"/>
    </row>
    <row r="111" spans="1:9" s="244" customFormat="1">
      <c r="A111" s="295"/>
      <c r="B111" s="296"/>
      <c r="C111" s="261" t="s">
        <v>29</v>
      </c>
      <c r="D111" s="283">
        <v>150</v>
      </c>
      <c r="E111" s="262">
        <v>6</v>
      </c>
      <c r="F111" s="263">
        <f>E111*D111</f>
        <v>900</v>
      </c>
      <c r="G111" s="283"/>
      <c r="H111" s="283">
        <f>+D111*G111</f>
        <v>0</v>
      </c>
      <c r="I111" s="243"/>
    </row>
    <row r="112" spans="1:9" s="244" customFormat="1" ht="31.5">
      <c r="A112" s="295" t="s">
        <v>468</v>
      </c>
      <c r="B112" s="296" t="s">
        <v>469</v>
      </c>
      <c r="C112" s="261"/>
      <c r="D112" s="283"/>
      <c r="E112" s="262"/>
      <c r="F112" s="263"/>
      <c r="G112" s="283"/>
      <c r="H112" s="283"/>
      <c r="I112" s="243"/>
    </row>
    <row r="113" spans="1:9" s="244" customFormat="1">
      <c r="A113" s="295"/>
      <c r="B113" s="296"/>
      <c r="C113" s="261" t="s">
        <v>29</v>
      </c>
      <c r="D113" s="283">
        <v>35</v>
      </c>
      <c r="E113" s="262">
        <v>6</v>
      </c>
      <c r="F113" s="263">
        <f>E113*D113</f>
        <v>210</v>
      </c>
      <c r="G113" s="283"/>
      <c r="H113" s="283">
        <f>+D113*G113</f>
        <v>0</v>
      </c>
      <c r="I113" s="243"/>
    </row>
    <row r="114" spans="1:9" s="265" customFormat="1" ht="18.75" customHeight="1">
      <c r="A114" s="299" t="s">
        <v>424</v>
      </c>
      <c r="B114" s="300" t="str">
        <f>+B62</f>
        <v>САДЊА САДНИЦА</v>
      </c>
      <c r="C114" s="301"/>
      <c r="D114" s="302"/>
      <c r="E114" s="303"/>
      <c r="F114" s="304">
        <f>SUM(F63:F113)</f>
        <v>39580</v>
      </c>
      <c r="G114" s="302"/>
      <c r="H114" s="305">
        <f>SUM(H63:H113)</f>
        <v>0</v>
      </c>
      <c r="I114" s="285"/>
    </row>
    <row r="115" spans="1:9">
      <c r="A115" s="306"/>
      <c r="B115" s="306"/>
      <c r="C115" s="306"/>
      <c r="D115" s="306"/>
      <c r="E115" s="307"/>
      <c r="F115" s="307"/>
      <c r="G115" s="306"/>
      <c r="H115" s="306"/>
    </row>
    <row r="116" spans="1:9" s="258" customFormat="1">
      <c r="A116" s="250" t="s">
        <v>470</v>
      </c>
      <c r="B116" s="251" t="s">
        <v>471</v>
      </c>
      <c r="C116" s="252"/>
      <c r="D116" s="253"/>
      <c r="E116" s="254"/>
      <c r="F116" s="255"/>
      <c r="G116" s="253"/>
      <c r="H116" s="256"/>
      <c r="I116" s="257"/>
    </row>
    <row r="117" spans="1:9" s="265" customFormat="1" ht="18.75" customHeight="1">
      <c r="A117" s="259" t="s">
        <v>472</v>
      </c>
      <c r="B117" s="260" t="s">
        <v>473</v>
      </c>
      <c r="C117" s="261"/>
      <c r="D117" s="283"/>
      <c r="E117" s="263"/>
      <c r="F117" s="263"/>
      <c r="G117" s="283"/>
      <c r="H117" s="283"/>
      <c r="I117" s="285"/>
    </row>
    <row r="118" spans="1:9" s="265" customFormat="1" ht="47.25">
      <c r="A118" s="259"/>
      <c r="B118" s="266" t="s">
        <v>474</v>
      </c>
      <c r="C118" s="261"/>
      <c r="D118" s="283"/>
      <c r="E118" s="263"/>
      <c r="F118" s="263"/>
      <c r="G118" s="283"/>
      <c r="H118" s="283"/>
      <c r="I118" s="285"/>
    </row>
    <row r="119" spans="1:9" s="265" customFormat="1" ht="18.75" customHeight="1">
      <c r="A119" s="259"/>
      <c r="B119" s="266" t="s">
        <v>475</v>
      </c>
      <c r="C119" s="261" t="s">
        <v>154</v>
      </c>
      <c r="D119" s="283">
        <v>5531</v>
      </c>
      <c r="E119" s="262">
        <v>6</v>
      </c>
      <c r="F119" s="263">
        <f>E119*D119</f>
        <v>33186</v>
      </c>
      <c r="G119" s="283"/>
      <c r="H119" s="283">
        <f>+D119*G119</f>
        <v>0</v>
      </c>
      <c r="I119" s="285"/>
    </row>
    <row r="120" spans="1:9" s="265" customFormat="1" ht="18.75" customHeight="1">
      <c r="A120" s="299" t="s">
        <v>470</v>
      </c>
      <c r="B120" s="300" t="str">
        <f>B116</f>
        <v>ПОДИЗАЊЕ ТРАВЊАКА</v>
      </c>
      <c r="C120" s="301"/>
      <c r="D120" s="302"/>
      <c r="E120" s="303"/>
      <c r="F120" s="304">
        <f>SUM(F117:F119)</f>
        <v>33186</v>
      </c>
      <c r="G120" s="302"/>
      <c r="H120" s="305">
        <f>SUM(H117:H119)</f>
        <v>0</v>
      </c>
      <c r="I120" s="285"/>
    </row>
    <row r="121" spans="1:9" s="265" customFormat="1">
      <c r="A121" s="267"/>
      <c r="B121" s="310"/>
      <c r="C121" s="279"/>
      <c r="D121" s="280"/>
      <c r="E121" s="281"/>
      <c r="F121" s="281"/>
      <c r="G121" s="280"/>
      <c r="H121" s="280"/>
      <c r="I121" s="264"/>
    </row>
    <row r="122" spans="1:9" s="258" customFormat="1">
      <c r="A122" s="250" t="s">
        <v>476</v>
      </c>
      <c r="B122" s="251" t="s">
        <v>477</v>
      </c>
      <c r="C122" s="252"/>
      <c r="D122" s="253"/>
      <c r="E122" s="254"/>
      <c r="F122" s="255"/>
      <c r="G122" s="253"/>
      <c r="H122" s="256"/>
      <c r="I122" s="257"/>
    </row>
    <row r="123" spans="1:9" s="265" customFormat="1" ht="173.25">
      <c r="A123" s="259" t="s">
        <v>478</v>
      </c>
      <c r="B123" s="266" t="s">
        <v>479</v>
      </c>
      <c r="C123" s="261" t="s">
        <v>29</v>
      </c>
      <c r="D123" s="283">
        <v>1</v>
      </c>
      <c r="E123" s="263"/>
      <c r="F123" s="263"/>
      <c r="G123" s="283"/>
      <c r="H123" s="283">
        <f>D123*G123</f>
        <v>0</v>
      </c>
      <c r="I123" s="285"/>
    </row>
    <row r="124" spans="1:9" s="265" customFormat="1">
      <c r="A124" s="259" t="s">
        <v>480</v>
      </c>
      <c r="B124" s="260" t="s">
        <v>481</v>
      </c>
      <c r="C124" s="261" t="s">
        <v>29</v>
      </c>
      <c r="D124" s="283">
        <v>1</v>
      </c>
      <c r="E124" s="263"/>
      <c r="F124" s="263"/>
      <c r="G124" s="283"/>
      <c r="H124" s="283">
        <f>D124*G124</f>
        <v>0</v>
      </c>
      <c r="I124" s="285"/>
    </row>
    <row r="125" spans="1:9" s="265" customFormat="1" ht="94.5">
      <c r="A125" s="259" t="s">
        <v>482</v>
      </c>
      <c r="B125" s="260" t="s">
        <v>483</v>
      </c>
      <c r="C125" s="261" t="s">
        <v>29</v>
      </c>
      <c r="D125" s="283">
        <v>1</v>
      </c>
      <c r="E125" s="263"/>
      <c r="F125" s="263"/>
      <c r="G125" s="283"/>
      <c r="H125" s="283">
        <f>D125*G125</f>
        <v>0</v>
      </c>
      <c r="I125" s="285"/>
    </row>
    <row r="126" spans="1:9" s="265" customFormat="1" ht="204.75">
      <c r="A126" s="259" t="s">
        <v>484</v>
      </c>
      <c r="B126" s="260" t="s">
        <v>485</v>
      </c>
      <c r="C126" s="261" t="s">
        <v>29</v>
      </c>
      <c r="D126" s="283">
        <v>1</v>
      </c>
      <c r="E126" s="263"/>
      <c r="F126" s="263"/>
      <c r="G126" s="283"/>
      <c r="H126" s="283">
        <f>D126*G126</f>
        <v>0</v>
      </c>
      <c r="I126" s="285"/>
    </row>
    <row r="127" spans="1:9" s="265" customFormat="1" ht="18.75" customHeight="1">
      <c r="A127" s="299" t="s">
        <v>476</v>
      </c>
      <c r="B127" s="300" t="s">
        <v>486</v>
      </c>
      <c r="C127" s="301"/>
      <c r="D127" s="302"/>
      <c r="E127" s="303">
        <f>F109+F115</f>
        <v>0</v>
      </c>
      <c r="F127" s="304">
        <f>E127*D127</f>
        <v>0</v>
      </c>
      <c r="G127" s="302"/>
      <c r="H127" s="305">
        <f>SUM(H123:H126)</f>
        <v>0</v>
      </c>
      <c r="I127" s="285"/>
    </row>
    <row r="128" spans="1:9" s="265" customFormat="1" ht="18.75" customHeight="1">
      <c r="A128" s="259"/>
      <c r="B128" s="260"/>
      <c r="C128" s="261"/>
      <c r="D128" s="283"/>
      <c r="E128" s="263"/>
      <c r="F128" s="263"/>
      <c r="G128" s="283"/>
      <c r="H128" s="283"/>
      <c r="I128" s="285"/>
    </row>
    <row r="129" spans="1:10" s="258" customFormat="1">
      <c r="A129" s="250" t="s">
        <v>487</v>
      </c>
      <c r="B129" s="251" t="s">
        <v>488</v>
      </c>
      <c r="C129" s="252"/>
      <c r="D129" s="253"/>
      <c r="E129" s="254"/>
      <c r="F129" s="255"/>
      <c r="G129" s="253"/>
      <c r="H129" s="256"/>
      <c r="I129" s="257"/>
    </row>
    <row r="130" spans="1:10" s="265" customFormat="1" ht="78.75">
      <c r="A130" s="259" t="s">
        <v>489</v>
      </c>
      <c r="B130" s="266" t="s">
        <v>490</v>
      </c>
      <c r="C130" s="261"/>
      <c r="D130" s="283"/>
      <c r="E130" s="263"/>
      <c r="F130" s="263"/>
      <c r="G130" s="283"/>
      <c r="H130" s="283"/>
      <c r="I130" s="285"/>
    </row>
    <row r="131" spans="1:10" s="244" customFormat="1" ht="14.25" customHeight="1">
      <c r="A131" s="259"/>
      <c r="B131" s="266" t="s">
        <v>491</v>
      </c>
      <c r="C131" s="261" t="s">
        <v>29</v>
      </c>
      <c r="D131" s="312">
        <v>1</v>
      </c>
      <c r="E131" s="263"/>
      <c r="F131" s="286"/>
      <c r="G131" s="283"/>
      <c r="H131" s="283">
        <f>+D131*G131</f>
        <v>0</v>
      </c>
      <c r="I131" s="243"/>
      <c r="J131" s="315"/>
    </row>
    <row r="132" spans="1:10" s="265" customFormat="1" ht="18.75" customHeight="1">
      <c r="A132" s="259" t="s">
        <v>487</v>
      </c>
      <c r="B132" s="383" t="s">
        <v>488</v>
      </c>
      <c r="C132" s="384"/>
      <c r="D132" s="385"/>
      <c r="E132" s="386">
        <f>F114+F120</f>
        <v>72766</v>
      </c>
      <c r="F132" s="387">
        <f>E132*D132</f>
        <v>0</v>
      </c>
      <c r="G132" s="385"/>
      <c r="H132" s="388">
        <f>H131</f>
        <v>0</v>
      </c>
      <c r="I132" s="285"/>
    </row>
    <row r="133" spans="1:10" s="265" customFormat="1">
      <c r="A133" s="267"/>
      <c r="B133" s="310"/>
      <c r="C133" s="279"/>
      <c r="D133" s="280"/>
      <c r="E133" s="281"/>
      <c r="F133" s="281"/>
      <c r="G133" s="280"/>
      <c r="H133" s="280"/>
      <c r="I133" s="264"/>
    </row>
    <row r="134" spans="1:10" s="258" customFormat="1">
      <c r="A134" s="250" t="s">
        <v>492</v>
      </c>
      <c r="B134" s="251" t="s">
        <v>493</v>
      </c>
      <c r="C134" s="252"/>
      <c r="D134" s="253"/>
      <c r="E134" s="254"/>
      <c r="F134" s="255"/>
      <c r="G134" s="253"/>
      <c r="H134" s="256"/>
      <c r="I134" s="257"/>
    </row>
    <row r="135" spans="1:10" s="265" customFormat="1" ht="47.25">
      <c r="A135" s="259" t="s">
        <v>494</v>
      </c>
      <c r="B135" s="266" t="s">
        <v>495</v>
      </c>
      <c r="C135" s="261"/>
      <c r="D135" s="312"/>
      <c r="E135" s="262">
        <f>G135/118</f>
        <v>0</v>
      </c>
      <c r="F135" s="263">
        <f>E135*D135</f>
        <v>0</v>
      </c>
      <c r="G135" s="283"/>
      <c r="H135" s="283"/>
      <c r="I135" s="285"/>
    </row>
    <row r="136" spans="1:10" s="244" customFormat="1" ht="14.25" customHeight="1">
      <c r="A136" s="259"/>
      <c r="B136" s="266" t="s">
        <v>496</v>
      </c>
      <c r="C136" s="261" t="s">
        <v>29</v>
      </c>
      <c r="D136" s="312">
        <v>28</v>
      </c>
      <c r="E136" s="262">
        <f>G136/118</f>
        <v>0</v>
      </c>
      <c r="F136" s="263">
        <f>E136*D136</f>
        <v>0</v>
      </c>
      <c r="G136" s="283"/>
      <c r="H136" s="283">
        <f>+D136*G136</f>
        <v>0</v>
      </c>
      <c r="I136" s="243"/>
      <c r="J136" s="315"/>
    </row>
    <row r="137" spans="1:10" s="265" customFormat="1" ht="47.25">
      <c r="A137" s="259" t="s">
        <v>497</v>
      </c>
      <c r="B137" s="266" t="s">
        <v>498</v>
      </c>
      <c r="C137" s="261"/>
      <c r="D137" s="312"/>
      <c r="E137" s="262">
        <f>G137/118</f>
        <v>0</v>
      </c>
      <c r="F137" s="263">
        <f>E137*D137</f>
        <v>0</v>
      </c>
      <c r="G137" s="283"/>
      <c r="H137" s="283"/>
      <c r="I137" s="285"/>
    </row>
    <row r="138" spans="1:10" s="244" customFormat="1" ht="14.25" customHeight="1">
      <c r="A138" s="259"/>
      <c r="B138" s="266" t="s">
        <v>496</v>
      </c>
      <c r="C138" s="261" t="s">
        <v>29</v>
      </c>
      <c r="D138" s="312">
        <v>7</v>
      </c>
      <c r="E138" s="263"/>
      <c r="F138" s="286"/>
      <c r="G138" s="283"/>
      <c r="H138" s="283">
        <f>+D138*G138</f>
        <v>0</v>
      </c>
      <c r="I138" s="243"/>
      <c r="J138" s="313"/>
    </row>
    <row r="139" spans="1:10" s="265" customFormat="1" ht="47.25">
      <c r="A139" s="259" t="s">
        <v>499</v>
      </c>
      <c r="B139" s="266" t="s">
        <v>500</v>
      </c>
      <c r="C139" s="261"/>
      <c r="D139" s="312"/>
      <c r="E139" s="262">
        <f>G139/118</f>
        <v>0</v>
      </c>
      <c r="F139" s="263">
        <f>E139*D139</f>
        <v>0</v>
      </c>
      <c r="G139" s="283"/>
      <c r="H139" s="283"/>
      <c r="I139" s="285"/>
    </row>
    <row r="140" spans="1:10" s="244" customFormat="1" ht="14.25" customHeight="1">
      <c r="A140" s="259"/>
      <c r="B140" s="266" t="s">
        <v>496</v>
      </c>
      <c r="C140" s="261" t="s">
        <v>29</v>
      </c>
      <c r="D140" s="312">
        <v>2</v>
      </c>
      <c r="E140" s="263"/>
      <c r="F140" s="286"/>
      <c r="G140" s="283"/>
      <c r="H140" s="283">
        <f>+D140*G140</f>
        <v>0</v>
      </c>
      <c r="I140" s="243"/>
      <c r="J140" s="315"/>
    </row>
    <row r="141" spans="1:10" s="244" customFormat="1" ht="47.25">
      <c r="A141" s="259" t="s">
        <v>501</v>
      </c>
      <c r="B141" s="259" t="s">
        <v>502</v>
      </c>
      <c r="C141" s="261"/>
      <c r="D141" s="314"/>
      <c r="E141" s="262">
        <v>600</v>
      </c>
      <c r="F141" s="263">
        <f t="shared" ref="F141:F156" si="2">E141*D141</f>
        <v>0</v>
      </c>
      <c r="G141" s="283"/>
      <c r="H141" s="283"/>
      <c r="I141" s="243"/>
      <c r="J141" s="315"/>
    </row>
    <row r="142" spans="1:10" s="244" customFormat="1" ht="14.25" customHeight="1">
      <c r="A142" s="267"/>
      <c r="B142" s="266" t="s">
        <v>496</v>
      </c>
      <c r="C142" s="261" t="s">
        <v>29</v>
      </c>
      <c r="D142" s="314" t="s">
        <v>449</v>
      </c>
      <c r="E142" s="262">
        <v>600</v>
      </c>
      <c r="F142" s="263">
        <f t="shared" si="2"/>
        <v>9000</v>
      </c>
      <c r="G142" s="283"/>
      <c r="H142" s="283">
        <f>D142*G142</f>
        <v>0</v>
      </c>
      <c r="I142" s="243"/>
      <c r="J142" s="313"/>
    </row>
    <row r="143" spans="1:10" s="244" customFormat="1" ht="47.25">
      <c r="A143" s="259" t="s">
        <v>503</v>
      </c>
      <c r="B143" s="259" t="s">
        <v>504</v>
      </c>
      <c r="C143" s="261"/>
      <c r="D143" s="314"/>
      <c r="E143" s="262">
        <v>600</v>
      </c>
      <c r="F143" s="263">
        <f t="shared" si="2"/>
        <v>0</v>
      </c>
      <c r="G143" s="283"/>
      <c r="H143" s="283"/>
      <c r="I143" s="243"/>
      <c r="J143" s="315"/>
    </row>
    <row r="144" spans="1:10" s="244" customFormat="1" ht="14.25" customHeight="1">
      <c r="A144" s="267"/>
      <c r="B144" s="266" t="s">
        <v>496</v>
      </c>
      <c r="C144" s="261" t="s">
        <v>29</v>
      </c>
      <c r="D144" s="314" t="s">
        <v>4</v>
      </c>
      <c r="E144" s="262">
        <v>600</v>
      </c>
      <c r="F144" s="263">
        <f t="shared" si="2"/>
        <v>1200</v>
      </c>
      <c r="G144" s="283"/>
      <c r="H144" s="283">
        <f>D144*G144</f>
        <v>0</v>
      </c>
      <c r="I144" s="243"/>
      <c r="J144" s="313"/>
    </row>
    <row r="145" spans="1:10" s="265" customFormat="1" ht="47.25">
      <c r="A145" s="259" t="s">
        <v>505</v>
      </c>
      <c r="B145" s="266" t="s">
        <v>506</v>
      </c>
      <c r="C145" s="261"/>
      <c r="D145" s="312"/>
      <c r="E145" s="262">
        <f>G145/118</f>
        <v>0</v>
      </c>
      <c r="F145" s="263">
        <f t="shared" si="2"/>
        <v>0</v>
      </c>
      <c r="G145" s="283"/>
      <c r="H145" s="283"/>
      <c r="I145" s="264"/>
    </row>
    <row r="146" spans="1:10" s="244" customFormat="1" ht="14.25" customHeight="1">
      <c r="A146" s="267"/>
      <c r="B146" s="266" t="s">
        <v>491</v>
      </c>
      <c r="C146" s="261" t="s">
        <v>29</v>
      </c>
      <c r="D146" s="312">
        <v>2</v>
      </c>
      <c r="E146" s="262">
        <f>G146/118</f>
        <v>0</v>
      </c>
      <c r="F146" s="263">
        <f t="shared" si="2"/>
        <v>0</v>
      </c>
      <c r="G146" s="283"/>
      <c r="H146" s="283">
        <f>+D146*G146</f>
        <v>0</v>
      </c>
      <c r="I146" s="243"/>
      <c r="J146" s="315"/>
    </row>
    <row r="147" spans="1:10" s="244" customFormat="1" ht="47.25">
      <c r="A147" s="259" t="s">
        <v>507</v>
      </c>
      <c r="B147" s="259" t="s">
        <v>508</v>
      </c>
      <c r="C147" s="261"/>
      <c r="D147" s="314"/>
      <c r="E147" s="262">
        <v>600</v>
      </c>
      <c r="F147" s="263">
        <f t="shared" si="2"/>
        <v>0</v>
      </c>
      <c r="G147" s="283"/>
      <c r="H147" s="283"/>
      <c r="I147" s="243"/>
      <c r="J147" s="315"/>
    </row>
    <row r="148" spans="1:10" s="244" customFormat="1" ht="14.25" customHeight="1">
      <c r="A148" s="267"/>
      <c r="B148" s="266" t="s">
        <v>496</v>
      </c>
      <c r="C148" s="261" t="s">
        <v>29</v>
      </c>
      <c r="D148" s="314" t="s">
        <v>3</v>
      </c>
      <c r="E148" s="262">
        <v>600</v>
      </c>
      <c r="F148" s="263">
        <f t="shared" si="2"/>
        <v>600</v>
      </c>
      <c r="G148" s="283"/>
      <c r="H148" s="283">
        <f>D148*G148</f>
        <v>0</v>
      </c>
      <c r="I148" s="243"/>
      <c r="J148" s="313"/>
    </row>
    <row r="149" spans="1:10" s="265" customFormat="1" ht="47.25">
      <c r="A149" s="259" t="s">
        <v>509</v>
      </c>
      <c r="B149" s="266" t="s">
        <v>510</v>
      </c>
      <c r="C149" s="261"/>
      <c r="D149" s="312"/>
      <c r="E149" s="262">
        <f>G149/118</f>
        <v>0</v>
      </c>
      <c r="F149" s="263">
        <f t="shared" si="2"/>
        <v>0</v>
      </c>
      <c r="G149" s="283"/>
      <c r="H149" s="283"/>
      <c r="I149" s="285"/>
    </row>
    <row r="150" spans="1:10" s="244" customFormat="1" ht="14.25" customHeight="1">
      <c r="A150" s="259"/>
      <c r="B150" s="266" t="s">
        <v>419</v>
      </c>
      <c r="C150" s="261" t="s">
        <v>29</v>
      </c>
      <c r="D150" s="312">
        <v>3</v>
      </c>
      <c r="E150" s="262">
        <f>G150/118</f>
        <v>0</v>
      </c>
      <c r="F150" s="263">
        <f t="shared" si="2"/>
        <v>0</v>
      </c>
      <c r="G150" s="283"/>
      <c r="H150" s="283">
        <f>+D150*G150</f>
        <v>0</v>
      </c>
      <c r="I150" s="243"/>
      <c r="J150" s="313"/>
    </row>
    <row r="151" spans="1:10" s="265" customFormat="1" ht="63">
      <c r="A151" s="259" t="s">
        <v>511</v>
      </c>
      <c r="B151" s="266" t="s">
        <v>512</v>
      </c>
      <c r="C151" s="261"/>
      <c r="D151" s="312"/>
      <c r="E151" s="262">
        <f>G151/118</f>
        <v>0</v>
      </c>
      <c r="F151" s="263">
        <f t="shared" si="2"/>
        <v>0</v>
      </c>
      <c r="G151" s="283"/>
      <c r="H151" s="283"/>
      <c r="I151" s="264"/>
    </row>
    <row r="152" spans="1:10" s="244" customFormat="1" ht="14.25" customHeight="1">
      <c r="A152" s="267"/>
      <c r="B152" s="266" t="s">
        <v>513</v>
      </c>
      <c r="C152" s="261" t="s">
        <v>151</v>
      </c>
      <c r="D152" s="312">
        <v>140</v>
      </c>
      <c r="E152" s="262">
        <v>600</v>
      </c>
      <c r="F152" s="263">
        <f t="shared" si="2"/>
        <v>84000</v>
      </c>
      <c r="G152" s="283"/>
      <c r="H152" s="283">
        <f>D152*G152</f>
        <v>0</v>
      </c>
      <c r="I152" s="243"/>
      <c r="J152" s="315"/>
    </row>
    <row r="153" spans="1:10" s="265" customFormat="1" ht="47.25">
      <c r="A153" s="259" t="s">
        <v>514</v>
      </c>
      <c r="B153" s="266" t="s">
        <v>515</v>
      </c>
      <c r="C153" s="261"/>
      <c r="D153" s="312"/>
      <c r="E153" s="262">
        <f>G153/118</f>
        <v>0</v>
      </c>
      <c r="F153" s="263">
        <f t="shared" si="2"/>
        <v>0</v>
      </c>
      <c r="G153" s="283"/>
      <c r="H153" s="283"/>
      <c r="I153" s="264"/>
    </row>
    <row r="154" spans="1:10" s="244" customFormat="1" ht="14.25" customHeight="1">
      <c r="A154" s="267"/>
      <c r="B154" s="266" t="s">
        <v>513</v>
      </c>
      <c r="C154" s="261" t="s">
        <v>151</v>
      </c>
      <c r="D154" s="312">
        <v>50</v>
      </c>
      <c r="E154" s="262">
        <v>600</v>
      </c>
      <c r="F154" s="263">
        <f t="shared" si="2"/>
        <v>30000</v>
      </c>
      <c r="G154" s="283"/>
      <c r="H154" s="283">
        <f>D154*G154</f>
        <v>0</v>
      </c>
      <c r="I154" s="243"/>
      <c r="J154" s="315"/>
    </row>
    <row r="155" spans="1:10" s="265" customFormat="1" ht="63">
      <c r="A155" s="259" t="s">
        <v>516</v>
      </c>
      <c r="B155" s="266" t="s">
        <v>517</v>
      </c>
      <c r="C155" s="261"/>
      <c r="D155" s="312"/>
      <c r="E155" s="262">
        <f>G155/118</f>
        <v>0</v>
      </c>
      <c r="F155" s="263">
        <f t="shared" si="2"/>
        <v>0</v>
      </c>
      <c r="G155" s="283"/>
      <c r="H155" s="283"/>
      <c r="I155" s="264"/>
    </row>
    <row r="156" spans="1:10" s="244" customFormat="1" ht="14.25" customHeight="1">
      <c r="A156" s="267"/>
      <c r="B156" s="266" t="s">
        <v>496</v>
      </c>
      <c r="C156" s="261" t="s">
        <v>29</v>
      </c>
      <c r="D156" s="312">
        <v>1</v>
      </c>
      <c r="E156" s="262">
        <v>600</v>
      </c>
      <c r="F156" s="263">
        <f t="shared" si="2"/>
        <v>600</v>
      </c>
      <c r="G156" s="283"/>
      <c r="H156" s="283">
        <f>D156*G156</f>
        <v>0</v>
      </c>
      <c r="I156" s="243"/>
      <c r="J156" s="313"/>
    </row>
    <row r="157" spans="1:10" s="265" customFormat="1">
      <c r="A157" s="259" t="s">
        <v>518</v>
      </c>
      <c r="B157" s="260" t="s">
        <v>519</v>
      </c>
      <c r="C157" s="261"/>
      <c r="D157" s="283"/>
      <c r="E157" s="263"/>
      <c r="F157" s="286"/>
      <c r="G157" s="283"/>
      <c r="H157" s="287"/>
      <c r="I157" s="285"/>
    </row>
    <row r="158" spans="1:10" s="265" customFormat="1" ht="146.1" customHeight="1">
      <c r="A158" s="259"/>
      <c r="B158" s="260" t="s">
        <v>520</v>
      </c>
      <c r="C158" s="261"/>
      <c r="D158" s="283"/>
      <c r="E158" s="263"/>
      <c r="F158" s="263"/>
      <c r="G158" s="283"/>
      <c r="H158" s="283"/>
      <c r="I158" s="264"/>
    </row>
    <row r="159" spans="1:10" s="265" customFormat="1" ht="20.25" customHeight="1">
      <c r="A159" s="259"/>
      <c r="B159" s="266" t="s">
        <v>521</v>
      </c>
      <c r="C159" s="261" t="s">
        <v>29</v>
      </c>
      <c r="D159" s="283">
        <v>4</v>
      </c>
      <c r="E159" s="262">
        <f>G159/118</f>
        <v>0</v>
      </c>
      <c r="F159" s="263">
        <f>E159*D159</f>
        <v>0</v>
      </c>
      <c r="G159" s="283"/>
      <c r="H159" s="283">
        <f>+D159*G159</f>
        <v>0</v>
      </c>
      <c r="I159" s="264"/>
    </row>
    <row r="160" spans="1:10" s="265" customFormat="1">
      <c r="A160" s="259"/>
      <c r="B160" s="260"/>
      <c r="C160" s="261"/>
      <c r="D160" s="283"/>
      <c r="E160" s="263"/>
      <c r="F160" s="263"/>
      <c r="G160" s="283"/>
      <c r="H160" s="283"/>
      <c r="I160" s="264"/>
    </row>
    <row r="161" spans="1:10" s="265" customFormat="1" ht="18.75" customHeight="1">
      <c r="A161" s="299" t="s">
        <v>492</v>
      </c>
      <c r="B161" s="300" t="str">
        <f>+B134</f>
        <v>УРБАНА ОПРЕМА</v>
      </c>
      <c r="C161" s="301"/>
      <c r="D161" s="302"/>
      <c r="E161" s="303"/>
      <c r="F161" s="304">
        <f>SUM(F141:F155)</f>
        <v>124800</v>
      </c>
      <c r="G161" s="302"/>
      <c r="H161" s="305">
        <f>SUM(H135:H160)</f>
        <v>0</v>
      </c>
      <c r="I161" s="285"/>
    </row>
    <row r="162" spans="1:10" ht="17.850000000000001" customHeight="1">
      <c r="E162" s="308"/>
      <c r="F162" s="308"/>
      <c r="I162" s="308"/>
    </row>
    <row r="163" spans="1:10" s="292" customFormat="1">
      <c r="A163" s="259" t="s">
        <v>522</v>
      </c>
      <c r="B163" s="260" t="s">
        <v>523</v>
      </c>
      <c r="C163" s="261"/>
      <c r="D163" s="283"/>
      <c r="E163" s="263"/>
      <c r="F163" s="286"/>
      <c r="G163" s="283"/>
      <c r="H163" s="287"/>
      <c r="I163" s="309"/>
    </row>
    <row r="164" spans="1:10" s="292" customFormat="1" ht="47.25">
      <c r="A164" s="259" t="s">
        <v>524</v>
      </c>
      <c r="B164" s="266" t="s">
        <v>525</v>
      </c>
      <c r="C164" s="261"/>
      <c r="D164" s="312"/>
      <c r="E164" s="262">
        <f>G164/118</f>
        <v>0</v>
      </c>
      <c r="F164" s="263">
        <f>E164*D164</f>
        <v>0</v>
      </c>
      <c r="G164" s="283"/>
      <c r="H164" s="283"/>
      <c r="I164" s="309"/>
    </row>
    <row r="165" spans="1:10" s="290" customFormat="1" ht="14.25" customHeight="1">
      <c r="A165" s="259"/>
      <c r="B165" s="266" t="s">
        <v>496</v>
      </c>
      <c r="C165" s="261" t="s">
        <v>29</v>
      </c>
      <c r="D165" s="312">
        <v>1</v>
      </c>
      <c r="E165" s="262">
        <f>G165/118</f>
        <v>0</v>
      </c>
      <c r="F165" s="263">
        <f>E165*D165</f>
        <v>0</v>
      </c>
      <c r="G165" s="283"/>
      <c r="H165" s="283">
        <f>+D165*G165</f>
        <v>0</v>
      </c>
      <c r="I165" s="316"/>
      <c r="J165" s="311"/>
    </row>
    <row r="166" spans="1:10" s="292" customFormat="1" ht="47.25">
      <c r="A166" s="259" t="s">
        <v>526</v>
      </c>
      <c r="B166" s="266" t="s">
        <v>527</v>
      </c>
      <c r="C166" s="261"/>
      <c r="D166" s="312"/>
      <c r="E166" s="262">
        <f>G166/118</f>
        <v>0</v>
      </c>
      <c r="F166" s="263">
        <f>E166*D166</f>
        <v>0</v>
      </c>
      <c r="G166" s="283"/>
      <c r="H166" s="283"/>
      <c r="I166" s="317"/>
      <c r="J166" s="311"/>
    </row>
    <row r="167" spans="1:10" s="290" customFormat="1" ht="14.25" customHeight="1">
      <c r="A167" s="259"/>
      <c r="B167" s="266" t="s">
        <v>496</v>
      </c>
      <c r="C167" s="261" t="s">
        <v>29</v>
      </c>
      <c r="D167" s="312">
        <v>1</v>
      </c>
      <c r="E167" s="263"/>
      <c r="F167" s="286"/>
      <c r="G167" s="283"/>
      <c r="H167" s="283">
        <f>+D167*G167</f>
        <v>0</v>
      </c>
      <c r="I167" s="316"/>
      <c r="J167" s="311"/>
    </row>
    <row r="168" spans="1:10" s="292" customFormat="1" ht="47.25">
      <c r="A168" s="259" t="s">
        <v>528</v>
      </c>
      <c r="B168" s="266" t="s">
        <v>529</v>
      </c>
      <c r="C168" s="261"/>
      <c r="D168" s="312"/>
      <c r="E168" s="262">
        <f>G168/118</f>
        <v>0</v>
      </c>
      <c r="F168" s="263">
        <f>E168*D168</f>
        <v>0</v>
      </c>
      <c r="G168" s="283"/>
      <c r="H168" s="283"/>
      <c r="I168" s="309"/>
      <c r="J168" s="311"/>
    </row>
    <row r="169" spans="1:10" s="290" customFormat="1" ht="14.25" customHeight="1">
      <c r="A169" s="259"/>
      <c r="B169" s="266" t="s">
        <v>496</v>
      </c>
      <c r="C169" s="261" t="s">
        <v>29</v>
      </c>
      <c r="D169" s="312">
        <v>1</v>
      </c>
      <c r="E169" s="263"/>
      <c r="F169" s="286"/>
      <c r="G169" s="283"/>
      <c r="H169" s="283">
        <f>+D169*G169</f>
        <v>0</v>
      </c>
      <c r="I169" s="316"/>
      <c r="J169" s="311"/>
    </row>
    <row r="170" spans="1:10" s="290" customFormat="1" ht="63">
      <c r="A170" s="259" t="s">
        <v>530</v>
      </c>
      <c r="B170" s="266" t="s">
        <v>531</v>
      </c>
      <c r="C170" s="261"/>
      <c r="D170" s="314"/>
      <c r="E170" s="262">
        <v>600</v>
      </c>
      <c r="F170" s="263">
        <f t="shared" ref="F170" si="3">E170*D170</f>
        <v>0</v>
      </c>
      <c r="G170" s="283"/>
      <c r="H170" s="283"/>
      <c r="I170" s="297"/>
      <c r="J170" s="311"/>
    </row>
    <row r="171" spans="1:10" s="292" customFormat="1" ht="20.25" customHeight="1">
      <c r="A171" s="259"/>
      <c r="B171" s="266" t="s">
        <v>521</v>
      </c>
      <c r="C171" s="261" t="s">
        <v>29</v>
      </c>
      <c r="D171" s="283">
        <v>1</v>
      </c>
      <c r="E171" s="262">
        <f>G171/118</f>
        <v>0</v>
      </c>
      <c r="F171" s="263">
        <f>E171*D171</f>
        <v>0</v>
      </c>
      <c r="G171" s="283"/>
      <c r="H171" s="283">
        <f>+D171*G171</f>
        <v>0</v>
      </c>
      <c r="I171" s="316"/>
      <c r="J171" s="311"/>
    </row>
    <row r="172" spans="1:10" s="290" customFormat="1" ht="78.75">
      <c r="A172" s="259" t="s">
        <v>532</v>
      </c>
      <c r="B172" s="266" t="s">
        <v>533</v>
      </c>
      <c r="C172" s="261"/>
      <c r="D172" s="314"/>
      <c r="E172" s="262">
        <v>600</v>
      </c>
      <c r="F172" s="263">
        <f t="shared" ref="F172" si="4">E172*D172</f>
        <v>0</v>
      </c>
      <c r="G172" s="283"/>
      <c r="H172" s="283"/>
      <c r="I172" s="297"/>
      <c r="J172" s="311"/>
    </row>
    <row r="173" spans="1:10" s="292" customFormat="1" ht="20.25" customHeight="1">
      <c r="A173" s="259"/>
      <c r="B173" s="266" t="s">
        <v>521</v>
      </c>
      <c r="C173" s="261" t="s">
        <v>29</v>
      </c>
      <c r="D173" s="283">
        <v>1</v>
      </c>
      <c r="E173" s="262">
        <f>G173/118</f>
        <v>0</v>
      </c>
      <c r="F173" s="263">
        <f>E173*D173</f>
        <v>0</v>
      </c>
      <c r="G173" s="283"/>
      <c r="H173" s="283">
        <f>+D173*G173</f>
        <v>0</v>
      </c>
      <c r="I173" s="316"/>
    </row>
    <row r="174" spans="1:10" s="292" customFormat="1">
      <c r="A174" s="259"/>
      <c r="B174" s="260"/>
      <c r="C174" s="261"/>
      <c r="D174" s="283"/>
      <c r="E174" s="263"/>
      <c r="F174" s="263"/>
      <c r="G174" s="283"/>
      <c r="H174" s="283"/>
      <c r="I174" s="291"/>
    </row>
    <row r="175" spans="1:10" s="292" customFormat="1" ht="18.75" customHeight="1">
      <c r="A175" s="259" t="s">
        <v>522</v>
      </c>
      <c r="B175" s="383" t="str">
        <f>+B163</f>
        <v xml:space="preserve">TЕРЕТАНА НА ОТВОРЕНОМ </v>
      </c>
      <c r="C175" s="384"/>
      <c r="D175" s="385"/>
      <c r="E175" s="386"/>
      <c r="F175" s="387">
        <f>SUM(F153:F167)</f>
        <v>155400</v>
      </c>
      <c r="G175" s="385"/>
      <c r="H175" s="388">
        <f>SUM(H165:H174)</f>
        <v>0</v>
      </c>
      <c r="I175" s="309"/>
    </row>
    <row r="176" spans="1:10" ht="17.850000000000001" customHeight="1">
      <c r="E176" s="308"/>
      <c r="F176" s="308"/>
      <c r="I176" s="308"/>
    </row>
    <row r="177" spans="1:13" s="258" customFormat="1">
      <c r="A177" s="250"/>
      <c r="B177" s="251" t="s">
        <v>534</v>
      </c>
      <c r="C177" s="252"/>
      <c r="D177" s="253"/>
      <c r="E177" s="254"/>
      <c r="F177" s="255"/>
      <c r="G177" s="253"/>
      <c r="H177" s="256"/>
      <c r="I177" s="257"/>
    </row>
    <row r="178" spans="1:13" s="326" customFormat="1" ht="20.25" customHeight="1">
      <c r="A178" s="284" t="s">
        <v>355</v>
      </c>
      <c r="B178" s="318" t="str">
        <f>+B4</f>
        <v>ПРИПРЕМНИ РАДОВИ</v>
      </c>
      <c r="C178" s="319"/>
      <c r="D178" s="320"/>
      <c r="E178" s="321"/>
      <c r="F178" s="322">
        <f>+F21</f>
        <v>0</v>
      </c>
      <c r="G178" s="320"/>
      <c r="H178" s="323">
        <f>H21</f>
        <v>0</v>
      </c>
      <c r="I178" s="324"/>
      <c r="J178" s="325"/>
    </row>
    <row r="179" spans="1:13" s="326" customFormat="1" ht="20.25" customHeight="1">
      <c r="A179" s="284" t="s">
        <v>380</v>
      </c>
      <c r="B179" s="318" t="str">
        <f>+B23</f>
        <v>ЗЕМЉАНИ РАДОВИ</v>
      </c>
      <c r="C179" s="319"/>
      <c r="D179" s="320"/>
      <c r="E179" s="321"/>
      <c r="F179" s="322">
        <f>F34</f>
        <v>18990</v>
      </c>
      <c r="G179" s="320"/>
      <c r="H179" s="323">
        <f>H34</f>
        <v>0</v>
      </c>
      <c r="I179" s="324"/>
      <c r="J179" s="325"/>
    </row>
    <row r="180" spans="1:13" s="326" customFormat="1" ht="20.25" customHeight="1">
      <c r="A180" s="284" t="s">
        <v>392</v>
      </c>
      <c r="B180" s="318" t="str">
        <f>B36</f>
        <v>ОСТАЛИ МАТЕРИЈАЛИ И РАДОВИ</v>
      </c>
      <c r="C180" s="319"/>
      <c r="D180" s="320"/>
      <c r="E180" s="321"/>
      <c r="F180" s="322" t="e">
        <f>#REF!</f>
        <v>#REF!</v>
      </c>
      <c r="G180" s="320"/>
      <c r="H180" s="323">
        <f>H60</f>
        <v>0</v>
      </c>
      <c r="I180" s="327"/>
      <c r="J180" s="325"/>
    </row>
    <row r="181" spans="1:13" s="326" customFormat="1" ht="20.25" customHeight="1">
      <c r="A181" s="284" t="s">
        <v>424</v>
      </c>
      <c r="B181" s="318" t="str">
        <f>B114</f>
        <v>САДЊА САДНИЦА</v>
      </c>
      <c r="C181" s="319"/>
      <c r="D181" s="320"/>
      <c r="E181" s="321"/>
      <c r="F181" s="322" t="e">
        <f>#REF!</f>
        <v>#REF!</v>
      </c>
      <c r="G181" s="320"/>
      <c r="H181" s="323">
        <f>H114</f>
        <v>0</v>
      </c>
      <c r="I181" s="324"/>
      <c r="J181" s="325"/>
    </row>
    <row r="182" spans="1:13" s="326" customFormat="1" ht="20.25" customHeight="1">
      <c r="A182" s="284" t="s">
        <v>470</v>
      </c>
      <c r="B182" s="318" t="str">
        <f>B120</f>
        <v>ПОДИЗАЊЕ ТРАВЊАКА</v>
      </c>
      <c r="C182" s="319"/>
      <c r="D182" s="320"/>
      <c r="E182" s="321"/>
      <c r="F182" s="322">
        <f>+F161</f>
        <v>124800</v>
      </c>
      <c r="G182" s="320"/>
      <c r="H182" s="323">
        <f>H120</f>
        <v>0</v>
      </c>
      <c r="I182" s="324"/>
      <c r="J182" s="325"/>
    </row>
    <row r="183" spans="1:13" s="326" customFormat="1" ht="20.25" customHeight="1">
      <c r="A183" s="284" t="s">
        <v>476</v>
      </c>
      <c r="B183" s="318" t="str">
        <f>B122</f>
        <v>СОФТВЕР ЗА УПРАВЉАЊЕ ЗЕЛЕНИМ ПОВРШИНАМА</v>
      </c>
      <c r="C183" s="319"/>
      <c r="D183" s="320"/>
      <c r="E183" s="321"/>
      <c r="F183" s="322" t="e">
        <f>#REF!</f>
        <v>#REF!</v>
      </c>
      <c r="G183" s="320"/>
      <c r="H183" s="323">
        <f>H127</f>
        <v>0</v>
      </c>
      <c r="I183" s="324"/>
      <c r="J183" s="325"/>
      <c r="L183" s="328"/>
      <c r="M183" s="329"/>
    </row>
    <row r="184" spans="1:13" s="326" customFormat="1" ht="20.25" customHeight="1">
      <c r="A184" s="284" t="s">
        <v>487</v>
      </c>
      <c r="B184" s="318" t="str">
        <f>B132</f>
        <v>УРБАНИ РЕПЕР - ИНФОРМАЦИОНА ПИРАМИДА</v>
      </c>
      <c r="C184" s="319"/>
      <c r="D184" s="320"/>
      <c r="E184" s="321"/>
      <c r="F184" s="322" t="e">
        <f>#REF!</f>
        <v>#REF!</v>
      </c>
      <c r="G184" s="320"/>
      <c r="H184" s="323">
        <f>H132</f>
        <v>0</v>
      </c>
      <c r="I184" s="324"/>
      <c r="J184" s="325"/>
      <c r="L184" s="328"/>
      <c r="M184" s="329"/>
    </row>
    <row r="185" spans="1:13" s="326" customFormat="1" ht="20.25" customHeight="1">
      <c r="A185" s="284" t="s">
        <v>492</v>
      </c>
      <c r="B185" s="318" t="str">
        <f>B134</f>
        <v>УРБАНА ОПРЕМА</v>
      </c>
      <c r="C185" s="319"/>
      <c r="D185" s="320"/>
      <c r="E185" s="321"/>
      <c r="F185" s="322" t="e">
        <f>#REF!</f>
        <v>#REF!</v>
      </c>
      <c r="G185" s="320"/>
      <c r="H185" s="323">
        <f>H161</f>
        <v>0</v>
      </c>
      <c r="I185" s="324"/>
      <c r="J185" s="325"/>
      <c r="L185" s="328"/>
      <c r="M185" s="329"/>
    </row>
    <row r="186" spans="1:13" s="326" customFormat="1" ht="20.25" customHeight="1">
      <c r="A186" s="284" t="s">
        <v>522</v>
      </c>
      <c r="B186" s="318" t="str">
        <f>B163</f>
        <v xml:space="preserve">TЕРЕТАНА НА ОТВОРЕНОМ </v>
      </c>
      <c r="C186" s="319"/>
      <c r="D186" s="320"/>
      <c r="E186" s="321"/>
      <c r="F186" s="322" t="e">
        <f>#REF!</f>
        <v>#REF!</v>
      </c>
      <c r="G186" s="320"/>
      <c r="H186" s="323">
        <f>H175</f>
        <v>0</v>
      </c>
      <c r="I186" s="324"/>
      <c r="J186" s="325"/>
      <c r="L186" s="328"/>
      <c r="M186" s="329"/>
    </row>
    <row r="187" spans="1:13" s="265" customFormat="1" ht="18.75" customHeight="1">
      <c r="A187" s="299"/>
      <c r="B187" s="330" t="s">
        <v>535</v>
      </c>
      <c r="C187" s="331"/>
      <c r="D187" s="331"/>
      <c r="E187" s="331"/>
      <c r="F187" s="331"/>
      <c r="G187" s="332"/>
      <c r="H187" s="305">
        <f>SUBTOTAL(9,H178:H186)</f>
        <v>0</v>
      </c>
      <c r="I187" s="285"/>
    </row>
    <row r="190" spans="1:13">
      <c r="H190" s="333"/>
      <c r="L190" s="325"/>
    </row>
  </sheetData>
  <mergeCells count="2">
    <mergeCell ref="A1:H1"/>
    <mergeCell ref="A2:H2"/>
  </mergeCells>
  <pageMargins left="0.51181102362204722" right="0.39370078740157483" top="0.74803149606299213" bottom="0.74803149606299213" header="0.31496062992125984" footer="0.31496062992125984"/>
  <pageSetup paperSize="9" scale="65" fitToHeight="0" orientation="portrait" r:id="rId1"/>
  <rowBreaks count="2" manualBreakCount="2">
    <brk id="134" max="7" man="1"/>
    <brk id="176" max="7" man="1"/>
  </rowBreaks>
  <colBreaks count="1" manualBreakCount="1">
    <brk id="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6"/>
  <sheetViews>
    <sheetView tabSelected="1" view="pageBreakPreview" zoomScaleNormal="100" zoomScaleSheetLayoutView="100" workbookViewId="0">
      <selection activeCell="B22" sqref="B22"/>
    </sheetView>
  </sheetViews>
  <sheetFormatPr defaultRowHeight="12.75"/>
  <cols>
    <col min="2" max="2" width="34.5703125" style="39" customWidth="1"/>
    <col min="7" max="7" width="9.7109375" customWidth="1"/>
    <col min="8" max="8" width="20.28515625" style="40" customWidth="1"/>
    <col min="11" max="11" width="34.5703125" style="39" customWidth="1"/>
    <col min="16" max="16" width="9.7109375" customWidth="1"/>
    <col min="17" max="17" width="20.28515625" style="40" customWidth="1"/>
  </cols>
  <sheetData>
    <row r="1" spans="1:17" s="11" customFormat="1" ht="27.95" customHeight="1">
      <c r="A1" s="433" t="s">
        <v>16</v>
      </c>
      <c r="B1" s="434"/>
      <c r="C1" s="434"/>
      <c r="D1" s="434"/>
      <c r="E1" s="434"/>
      <c r="F1" s="434"/>
      <c r="G1" s="434"/>
      <c r="H1" s="435"/>
    </row>
    <row r="2" spans="1:17" s="9" customFormat="1" ht="15" customHeight="1">
      <c r="A2" s="29"/>
      <c r="B2" s="17"/>
      <c r="C2" s="16"/>
      <c r="D2" s="32"/>
      <c r="E2" s="14"/>
      <c r="F2" s="14"/>
      <c r="G2" s="14"/>
      <c r="H2" s="14"/>
    </row>
    <row r="3" spans="1:17" s="342" customFormat="1" ht="15" customHeight="1">
      <c r="A3" s="340">
        <v>1</v>
      </c>
      <c r="B3" s="439" t="s">
        <v>540</v>
      </c>
      <c r="C3" s="440"/>
      <c r="D3" s="440"/>
      <c r="E3" s="440"/>
      <c r="F3" s="440"/>
      <c r="G3" s="441"/>
      <c r="H3" s="341">
        <f>Saobraćajnica!F91</f>
        <v>0</v>
      </c>
    </row>
    <row r="4" spans="1:17" s="336" customFormat="1" ht="15" customHeight="1">
      <c r="A4" s="334">
        <v>2</v>
      </c>
      <c r="B4" s="436" t="s">
        <v>133</v>
      </c>
      <c r="C4" s="437"/>
      <c r="D4" s="437"/>
      <c r="E4" s="437"/>
      <c r="F4" s="437"/>
      <c r="G4" s="438"/>
      <c r="H4" s="335">
        <f>'Teh.pros.'!H40</f>
        <v>0</v>
      </c>
    </row>
    <row r="5" spans="1:17" s="336" customFormat="1" ht="15" customHeight="1">
      <c r="A5" s="334">
        <v>3</v>
      </c>
      <c r="B5" s="430" t="s">
        <v>25</v>
      </c>
      <c r="C5" s="431"/>
      <c r="D5" s="431"/>
      <c r="E5" s="431"/>
      <c r="F5" s="431"/>
      <c r="G5" s="432"/>
      <c r="H5" s="335">
        <f>'Voda u parku'!H61</f>
        <v>0</v>
      </c>
    </row>
    <row r="6" spans="1:17" s="336" customFormat="1" ht="15" customHeight="1">
      <c r="A6" s="334">
        <v>4</v>
      </c>
      <c r="B6" s="430" t="s">
        <v>17</v>
      </c>
      <c r="C6" s="431"/>
      <c r="D6" s="431"/>
      <c r="E6" s="431"/>
      <c r="F6" s="431"/>
      <c r="G6" s="432"/>
      <c r="H6" s="335">
        <f>'Fekalna kanalizacija u parku'!H67</f>
        <v>0</v>
      </c>
    </row>
    <row r="7" spans="1:17" s="336" customFormat="1" ht="15" customHeight="1">
      <c r="A7" s="334">
        <v>5</v>
      </c>
      <c r="B7" s="430" t="s">
        <v>18</v>
      </c>
      <c r="C7" s="431"/>
      <c r="D7" s="431"/>
      <c r="E7" s="431"/>
      <c r="F7" s="431"/>
      <c r="G7" s="432"/>
      <c r="H7" s="335">
        <f>'Zalivni sistem'!H51</f>
        <v>0</v>
      </c>
    </row>
    <row r="8" spans="1:17" s="345" customFormat="1" ht="15" customHeight="1">
      <c r="A8" s="343">
        <v>6</v>
      </c>
      <c r="B8" s="442" t="s">
        <v>541</v>
      </c>
      <c r="C8" s="443"/>
      <c r="D8" s="443"/>
      <c r="E8" s="443"/>
      <c r="F8" s="443"/>
      <c r="G8" s="444"/>
      <c r="H8" s="344">
        <f>'EE Instalacije'!F94</f>
        <v>0</v>
      </c>
    </row>
    <row r="9" spans="1:17" s="339" customFormat="1" ht="15" customHeight="1" thickBot="1">
      <c r="A9" s="337">
        <v>7</v>
      </c>
      <c r="B9" s="445" t="s">
        <v>542</v>
      </c>
      <c r="C9" s="446"/>
      <c r="D9" s="446"/>
      <c r="E9" s="446"/>
      <c r="F9" s="446"/>
      <c r="G9" s="447"/>
      <c r="H9" s="338">
        <f>Spoljnouredjenje!H187</f>
        <v>0</v>
      </c>
    </row>
    <row r="10" spans="1:17" s="354" customFormat="1" ht="18.75" customHeight="1" thickBot="1">
      <c r="A10" s="351"/>
      <c r="B10" s="427" t="s">
        <v>543</v>
      </c>
      <c r="C10" s="428"/>
      <c r="D10" s="428"/>
      <c r="E10" s="428"/>
      <c r="F10" s="428"/>
      <c r="G10" s="352"/>
      <c r="H10" s="353">
        <f>SUM(H2:H9)</f>
        <v>0</v>
      </c>
    </row>
    <row r="11" spans="1:17" s="9" customFormat="1" ht="15" customHeight="1" thickBot="1">
      <c r="A11" s="29"/>
      <c r="B11" s="38"/>
      <c r="C11" s="35"/>
      <c r="D11" s="36"/>
      <c r="E11" s="37"/>
      <c r="F11" s="37"/>
      <c r="G11" s="37"/>
      <c r="H11" s="37"/>
    </row>
    <row r="12" spans="1:17" s="350" customFormat="1" ht="16.5" thickBot="1">
      <c r="A12" s="429" t="s">
        <v>561</v>
      </c>
      <c r="B12" s="429"/>
      <c r="C12" s="346"/>
      <c r="D12" s="347"/>
      <c r="E12" s="348"/>
      <c r="F12" s="348"/>
      <c r="G12" s="348"/>
      <c r="H12" s="349">
        <f>+H10</f>
        <v>0</v>
      </c>
    </row>
    <row r="13" spans="1:17">
      <c r="B13" s="389" t="s">
        <v>556</v>
      </c>
      <c r="C13" s="47"/>
      <c r="D13" s="47"/>
      <c r="E13" s="47"/>
      <c r="F13" s="47"/>
      <c r="G13" s="47"/>
      <c r="H13" s="44"/>
      <c r="L13" s="47"/>
      <c r="M13" s="47"/>
      <c r="N13" s="47"/>
      <c r="O13" s="47"/>
      <c r="P13" s="47"/>
      <c r="Q13" s="44"/>
    </row>
    <row r="14" spans="1:17">
      <c r="B14" s="389" t="s">
        <v>557</v>
      </c>
      <c r="C14" s="42"/>
      <c r="D14" s="42"/>
      <c r="E14" s="42"/>
      <c r="F14" s="42"/>
      <c r="G14" s="42"/>
      <c r="H14" s="43"/>
      <c r="L14" s="42"/>
      <c r="M14" s="42"/>
      <c r="N14" s="42"/>
      <c r="O14" s="42"/>
      <c r="P14" s="42"/>
      <c r="Q14" s="43"/>
    </row>
    <row r="15" spans="1:17">
      <c r="C15" s="42"/>
      <c r="D15" s="42"/>
      <c r="E15" s="42"/>
      <c r="F15" s="42"/>
      <c r="G15" s="42"/>
      <c r="H15" s="43"/>
      <c r="L15" s="42"/>
      <c r="M15" s="42"/>
      <c r="N15" s="42"/>
      <c r="O15" s="42"/>
      <c r="P15" s="42"/>
      <c r="Q15" s="43"/>
    </row>
    <row r="16" spans="1:17">
      <c r="C16" s="42"/>
      <c r="D16" s="42"/>
      <c r="E16" s="42"/>
      <c r="F16" s="42"/>
      <c r="G16" s="42"/>
      <c r="H16" s="43"/>
      <c r="L16" s="42"/>
      <c r="M16" s="42"/>
      <c r="N16" s="42"/>
      <c r="O16" s="42"/>
      <c r="P16" s="42"/>
      <c r="Q16" s="43"/>
    </row>
  </sheetData>
  <mergeCells count="10">
    <mergeCell ref="B10:F10"/>
    <mergeCell ref="A12:B12"/>
    <mergeCell ref="B7:G7"/>
    <mergeCell ref="A1:H1"/>
    <mergeCell ref="B4:G4"/>
    <mergeCell ref="B6:G6"/>
    <mergeCell ref="B5:G5"/>
    <mergeCell ref="B3:G3"/>
    <mergeCell ref="B8:G8"/>
    <mergeCell ref="B9:G9"/>
  </mergeCells>
  <pageMargins left="0.7" right="0.7" top="0.75" bottom="0.75" header="0.3" footer="0.3"/>
  <pageSetup paperSize="9" scale="80"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M E A A B Q S w M E F A A C A A g A w X S D W 9 u h W A e n A A A A + A A A A B I A H A B D b 2 5 m a W c v U G F j a 2 F n Z S 5 4 b W w g o h g A K K A U A A A A A A A A A A A A A A A A A A A A A A A A A A A A h Y / B C o I w H I d f R X Z 3 m 0 5 I 5 O + E O n R J C I L o O t b S k c 5 w s / l u H X q k X i G h r G 4 d f x / f 4 f s 9 b n c o x r Y J r q q 3 u j M 5 i j B F g T K y O 2 p T 5 W h w p z B F B Y e t k G d R q W C S j c 1 G e 8 x R 7 d w l I 8 R 7 j z 3 D X V + R m N K I H M r N T t a q F e g j 6 / 9 y q I 1 1 w k i F O O x f M T z G j O G E s Q V O 0 g j I j K H U 5 q v E U z G m Q H 4 g r I b G D b 3 i y o T r J Z B 5 A n m / 4 E 9 Q S w M E F A A C A A g A w X S D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F 0 g 1 v q f 9 v f 6 g E A A P s E A A A T A B w A R m 9 y b X V s Y X M v U 2 V j d G l v b j E u b S C i G A A o o B Q A A A A A A A A A A A A A A A A A A A A A A A A A A A B 1 U s 2 O 2 j A Y v C P x D q 6 5 2 F I U E V j 2 p y s O V Z a q p 2 o r q H o A D i Z 4 C 8 K x k e 1 U r B C P U G m 1 2 k q 9 9 E f q o S / S B / A j 9 S M O d I v i H B J r Z j z f e B z D M 7 t U E g 3 9 N 7 l u N p o N s 2 C a z 9 G 7 g u v 7 B P V R 6 w U W 3 L Z I p m m L i D u K 4 B m q Q m c c y M E m 4 y J O C 6 2 5 t B + U X s 2 U W i F C T + Q L z q 0 B + Y j N B I + H X M D A V I k i l w Y R b x Y h g r F k O c c 4 Q h i n S l q w x J i e e A 0 2 a y b n E P D g 5 o F y 7 S 3 B s Z z 3 n 0 1 U q b 3 k L c w x B x 0 i b Y p I p a T P 5 y 1 l / W z 8 v C j 3 w 3 1 1 j x A H W m o 2 a t o 5 1 E J e L 8 s A 5 R x D c P p y 8 t 5 w b S a D n E 1 u u F l Z t Z 5 0 4 k 7 c i 7 s x u g V v z f 5 8 L i T S b K 4 + s X g j D K Y R k o U Q E b K 6 4 D T y 8 3 y C / V 3 5 y d v x / n x 9 7 H E 8 3 Y 1 v m G X T S t 3 C t 1 r l y k L 0 N 5 z N I Q A + d l k x F U 4 q 4 w i N K + K V E M O M C a Z N f x 9 g S o + e 6 Y L J j 2 A 5 u l / z f 3 4 j z a S 5 U z r 3 t e 9 J Q 2 o C R N s t 9 p I E b s q C D I 6 Z z 7 j e R W i L j 5 1 A n p / u i 3 u C 9 4 P 7 7 X 6 5 b 6 h c P r n v 7 t E 9 H L Z a v r H l R m / Z D e B n A b w X w M 8 D + E U A v w z g V w E 8 a Y e I J E R 0 a t q q q G 6 Y O g t T v T B 1 H q Y u w t R l m L o K U p 1 2 m K r 7 Q S r q t I 0 d b T a W s v Y P v f 4 L U E s B A i 0 A F A A C A A g A w X S D W 9 u h W A e n A A A A + A A A A B I A A A A A A A A A A A A A A A A A A A A A A E N v b m Z p Z y 9 Q Y W N r Y W d l L n h t b F B L A Q I t A B Q A A g A I A M F 0 g 1 s P y u m r p A A A A O k A A A A T A A A A A A A A A A A A A A A A A P M A A A B b Q 2 9 u d G V u d F 9 U e X B l c 1 0 u e G 1 s U E s B A i 0 A F A A C A A g A w X S D W + p / 2 9 / q A Q A A + w Q A A B M A A A A A A A A A A A A A A A A A 5 A E A A E Z v c m 1 1 b G F z L 1 N l Y 3 R p b 2 4 x L m 1 Q S w U G A A A A A A M A A w D C A A A A G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5 x g A A A A A A A D F G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X V l c n k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G Z j N j M 4 O T Y t M 2 R k N i 0 0 N D J l L W J i Y W M t N G N j Z j k 0 Z G Q 4 N G J i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D b 3 V u d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x L T A z V D E y O j M 0 O j M y L j I y O D M 5 N z V a I i A v P j x F b n R y e S B U e X B l P S J G a W x s U 3 R h d H V z I i B W Y W x 1 Z T 0 i c 1 d h a X R p b m d G b 3 J F e G N l b F J l Z n J l c 2 g i I C 8 + P C 9 T d G F i b G V F b n R y a W V z P j w v S X R l b T 4 8 S X R l b T 4 8 S X R l b U x v Y 2 F 0 a W 9 u P j x J d G V t V H l w Z T 5 G b 3 J t d W x h P C 9 J d G V t V H l w Z T 4 8 S X R l b V B h d G g + U 2 V j d G l v b j E v J U Q w J T l G J U Q w J T k 4 J U Q w J T k y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j I y M D Q 4 Y j k t N z E x M y 0 0 Z m Q 5 L W I 1 N D E t O W Y w Y W M 5 Y m Z h N j k 2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D N U M T I 6 M z g 6 M j I u O D g w O T g 2 M l o i I C 8 + P E V u d H J 5 I F R 5 c G U 9 I k Z p b G x D b 2 x 1 b W 5 U e X B l c y I g V m F s d W U 9 I n N C U V l H Q m d Z R 0 J n W U d C Z 1 l G Q l F V R k J R V U Z C U V V G Q l E 9 P S I g L z 4 8 R W 5 0 c n k g V H l w Z T 0 i R m l s b E N v b H V t b k 5 h b W V z I i B W Y W x 1 Z T 0 i c 1 s m c X V v d D t D b 2 x 1 b W 4 x J n F 1 b 3 Q 7 L C Z x d W 9 0 O z I u M i 4 1 L j M u I N C f 0 K D Q l d C U 0 K D Q k N C n 0 K P Q n S D Q o N C Q 0 J T Q n t C S 0 J A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9 C Y 0 J I v Q X V 0 b 1 J l b W 9 2 Z W R D b 2 x 1 b W 5 z M S 5 7 Q 2 9 s d W 1 u M S w w f S Z x d W 9 0 O y w m c X V v d D t T Z W N 0 a W 9 u M S / Q n 9 C Y 0 J I v Q X V 0 b 1 J l b W 9 2 Z W R D b 2 x 1 b W 5 z M S 5 7 M i 4 y L j U u M y 4 g 0 J / Q o N C V 0 J T Q o N C Q 0 K f Q o 9 C d I N C g 0 J D Q l N C e 0 J L Q k C w x f S Z x d W 9 0 O y w m c X V v d D t T Z W N 0 a W 9 u M S / Q n 9 C Y 0 J I v Q X V 0 b 1 J l b W 9 2 Z W R D b 2 x 1 b W 5 z M S 5 7 Q 2 9 s d W 1 u M y w y f S Z x d W 9 0 O y w m c X V v d D t T Z W N 0 a W 9 u M S / Q n 9 C Y 0 J I v Q X V 0 b 1 J l b W 9 2 Z W R D b 2 x 1 b W 5 z M S 5 7 Q 2 9 s d W 1 u N C w z f S Z x d W 9 0 O y w m c X V v d D t T Z W N 0 a W 9 u M S / Q n 9 C Y 0 J I v Q X V 0 b 1 J l b W 9 2 Z W R D b 2 x 1 b W 5 z M S 5 7 Q 2 9 s d W 1 u N S w 0 f S Z x d W 9 0 O y w m c X V v d D t T Z W N 0 a W 9 u M S / Q n 9 C Y 0 J I v Q X V 0 b 1 J l b W 9 2 Z W R D b 2 x 1 b W 5 z M S 5 7 Q 2 9 s d W 1 u N i w 1 f S Z x d W 9 0 O y w m c X V v d D t T Z W N 0 a W 9 u M S / Q n 9 C Y 0 J I v Q X V 0 b 1 J l b W 9 2 Z W R D b 2 x 1 b W 5 z M S 5 7 Q 2 9 s d W 1 u N y w 2 f S Z x d W 9 0 O y w m c X V v d D t T Z W N 0 a W 9 u M S / Q n 9 C Y 0 J I v Q X V 0 b 1 J l b W 9 2 Z W R D b 2 x 1 b W 5 z M S 5 7 Q 2 9 s d W 1 u O C w 3 f S Z x d W 9 0 O y w m c X V v d D t T Z W N 0 a W 9 u M S / Q n 9 C Y 0 J I v Q X V 0 b 1 J l b W 9 2 Z W R D b 2 x 1 b W 5 z M S 5 7 Q 2 9 s d W 1 u O S w 4 f S Z x d W 9 0 O y w m c X V v d D t T Z W N 0 a W 9 u M S / Q n 9 C Y 0 J I v Q X V 0 b 1 J l b W 9 2 Z W R D b 2 x 1 b W 5 z M S 5 7 Q 2 9 s d W 1 u M T A s O X 0 m c X V v d D s s J n F 1 b 3 Q 7 U 2 V j d G l v b j E v 0 J / Q m N C S L 0 F 1 d G 9 S Z W 1 v d m V k Q 2 9 s d W 1 u c z E u e 0 N v b H V t b j E x L D E w f S Z x d W 9 0 O y w m c X V v d D t T Z W N 0 a W 9 u M S / Q n 9 C Y 0 J I v Q X V 0 b 1 J l b W 9 2 Z W R D b 2 x 1 b W 5 z M S 5 7 Q 2 9 s d W 1 u M T I s M T F 9 J n F 1 b 3 Q 7 L C Z x d W 9 0 O 1 N l Y 3 R p b 2 4 x L 9 C f 0 J j Q k i 9 B d X R v U m V t b 3 Z l Z E N v b H V t b n M x L n t D b 2 x 1 b W 4 x M y w x M n 0 m c X V v d D s s J n F 1 b 3 Q 7 U 2 V j d G l v b j E v 0 J / Q m N C S L 0 F 1 d G 9 S Z W 1 v d m V k Q 2 9 s d W 1 u c z E u e 0 N v b H V t b j E 0 L D E z f S Z x d W 9 0 O y w m c X V v d D t T Z W N 0 a W 9 u M S / Q n 9 C Y 0 J I v Q X V 0 b 1 J l b W 9 2 Z W R D b 2 x 1 b W 5 z M S 5 7 Q 2 9 s d W 1 u M T U s M T R 9 J n F 1 b 3 Q 7 L C Z x d W 9 0 O 1 N l Y 3 R p b 2 4 x L 9 C f 0 J j Q k i 9 B d X R v U m V t b 3 Z l Z E N v b H V t b n M x L n t D b 2 x 1 b W 4 x N i w x N X 0 m c X V v d D s s J n F 1 b 3 Q 7 U 2 V j d G l v b j E v 0 J / Q m N C S L 0 F 1 d G 9 S Z W 1 v d m V k Q 2 9 s d W 1 u c z E u e 0 N v b H V t b j E 3 L D E 2 f S Z x d W 9 0 O y w m c X V v d D t T Z W N 0 a W 9 u M S / Q n 9 C Y 0 J I v Q X V 0 b 1 J l b W 9 2 Z W R D b 2 x 1 b W 5 z M S 5 7 Q 2 9 s d W 1 u M T g s M T d 9 J n F 1 b 3 Q 7 L C Z x d W 9 0 O 1 N l Y 3 R p b 2 4 x L 9 C f 0 J j Q k i 9 B d X R v U m V t b 3 Z l Z E N v b H V t b n M x L n t D b 2 x 1 b W 4 x O S w x O H 0 m c X V v d D s s J n F 1 b 3 Q 7 U 2 V j d G l v b j E v 0 J / Q m N C S L 0 F 1 d G 9 S Z W 1 v d m V k Q 2 9 s d W 1 u c z E u e 0 N v b H V t b j I w L D E 5 f S Z x d W 9 0 O y w m c X V v d D t T Z W N 0 a W 9 u M S / Q n 9 C Y 0 J I v Q X V 0 b 1 J l b W 9 2 Z W R D b 2 x 1 b W 5 z M S 5 7 Q 2 9 s d W 1 u M j E s M j B 9 J n F 1 b 3 Q 7 L C Z x d W 9 0 O 1 N l Y 3 R p b 2 4 x L 9 C f 0 J j Q k i 9 B d X R v U m V t b 3 Z l Z E N v b H V t b n M x L n t D b 2 x 1 b W 4 y M i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9 C f 0 J j Q k i 9 B d X R v U m V t b 3 Z l Z E N v b H V t b n M x L n t D b 2 x 1 b W 4 x L D B 9 J n F 1 b 3 Q 7 L C Z x d W 9 0 O 1 N l Y 3 R p b 2 4 x L 9 C f 0 J j Q k i 9 B d X R v U m V t b 3 Z l Z E N v b H V t b n M x L n s y L j I u N S 4 z L i D Q n 9 C g 0 J X Q l N C g 0 J D Q p 9 C j 0 J 0 g 0 K D Q k N C U 0 J 7 Q k t C Q L D F 9 J n F 1 b 3 Q 7 L C Z x d W 9 0 O 1 N l Y 3 R p b 2 4 x L 9 C f 0 J j Q k i 9 B d X R v U m V t b 3 Z l Z E N v b H V t b n M x L n t D b 2 x 1 b W 4 z L D J 9 J n F 1 b 3 Q 7 L C Z x d W 9 0 O 1 N l Y 3 R p b 2 4 x L 9 C f 0 J j Q k i 9 B d X R v U m V t b 3 Z l Z E N v b H V t b n M x L n t D b 2 x 1 b W 4 0 L D N 9 J n F 1 b 3 Q 7 L C Z x d W 9 0 O 1 N l Y 3 R p b 2 4 x L 9 C f 0 J j Q k i 9 B d X R v U m V t b 3 Z l Z E N v b H V t b n M x L n t D b 2 x 1 b W 4 1 L D R 9 J n F 1 b 3 Q 7 L C Z x d W 9 0 O 1 N l Y 3 R p b 2 4 x L 9 C f 0 J j Q k i 9 B d X R v U m V t b 3 Z l Z E N v b H V t b n M x L n t D b 2 x 1 b W 4 2 L D V 9 J n F 1 b 3 Q 7 L C Z x d W 9 0 O 1 N l Y 3 R p b 2 4 x L 9 C f 0 J j Q k i 9 B d X R v U m V t b 3 Z l Z E N v b H V t b n M x L n t D b 2 x 1 b W 4 3 L D Z 9 J n F 1 b 3 Q 7 L C Z x d W 9 0 O 1 N l Y 3 R p b 2 4 x L 9 C f 0 J j Q k i 9 B d X R v U m V t b 3 Z l Z E N v b H V t b n M x L n t D b 2 x 1 b W 4 4 L D d 9 J n F 1 b 3 Q 7 L C Z x d W 9 0 O 1 N l Y 3 R p b 2 4 x L 9 C f 0 J j Q k i 9 B d X R v U m V t b 3 Z l Z E N v b H V t b n M x L n t D b 2 x 1 b W 4 5 L D h 9 J n F 1 b 3 Q 7 L C Z x d W 9 0 O 1 N l Y 3 R p b 2 4 x L 9 C f 0 J j Q k i 9 B d X R v U m V t b 3 Z l Z E N v b H V t b n M x L n t D b 2 x 1 b W 4 x M C w 5 f S Z x d W 9 0 O y w m c X V v d D t T Z W N 0 a W 9 u M S / Q n 9 C Y 0 J I v Q X V 0 b 1 J l b W 9 2 Z W R D b 2 x 1 b W 5 z M S 5 7 Q 2 9 s d W 1 u M T E s M T B 9 J n F 1 b 3 Q 7 L C Z x d W 9 0 O 1 N l Y 3 R p b 2 4 x L 9 C f 0 J j Q k i 9 B d X R v U m V t b 3 Z l Z E N v b H V t b n M x L n t D b 2 x 1 b W 4 x M i w x M X 0 m c X V v d D s s J n F 1 b 3 Q 7 U 2 V j d G l v b j E v 0 J / Q m N C S L 0 F 1 d G 9 S Z W 1 v d m V k Q 2 9 s d W 1 u c z E u e 0 N v b H V t b j E z L D E y f S Z x d W 9 0 O y w m c X V v d D t T Z W N 0 a W 9 u M S / Q n 9 C Y 0 J I v Q X V 0 b 1 J l b W 9 2 Z W R D b 2 x 1 b W 5 z M S 5 7 Q 2 9 s d W 1 u M T Q s M T N 9 J n F 1 b 3 Q 7 L C Z x d W 9 0 O 1 N l Y 3 R p b 2 4 x L 9 C f 0 J j Q k i 9 B d X R v U m V t b 3 Z l Z E N v b H V t b n M x L n t D b 2 x 1 b W 4 x N S w x N H 0 m c X V v d D s s J n F 1 b 3 Q 7 U 2 V j d G l v b j E v 0 J / Q m N C S L 0 F 1 d G 9 S Z W 1 v d m V k Q 2 9 s d W 1 u c z E u e 0 N v b H V t b j E 2 L D E 1 f S Z x d W 9 0 O y w m c X V v d D t T Z W N 0 a W 9 u M S / Q n 9 C Y 0 J I v Q X V 0 b 1 J l b W 9 2 Z W R D b 2 x 1 b W 5 z M S 5 7 Q 2 9 s d W 1 u M T c s M T Z 9 J n F 1 b 3 Q 7 L C Z x d W 9 0 O 1 N l Y 3 R p b 2 4 x L 9 C f 0 J j Q k i 9 B d X R v U m V t b 3 Z l Z E N v b H V t b n M x L n t D b 2 x 1 b W 4 x O C w x N 3 0 m c X V v d D s s J n F 1 b 3 Q 7 U 2 V j d G l v b j E v 0 J / Q m N C S L 0 F 1 d G 9 S Z W 1 v d m V k Q 2 9 s d W 1 u c z E u e 0 N v b H V t b j E 5 L D E 4 f S Z x d W 9 0 O y w m c X V v d D t T Z W N 0 a W 9 u M S / Q n 9 C Y 0 J I v Q X V 0 b 1 J l b W 9 2 Z W R D b 2 x 1 b W 5 z M S 5 7 Q 2 9 s d W 1 u M j A s M T l 9 J n F 1 b 3 Q 7 L C Z x d W 9 0 O 1 N l Y 3 R p b 2 4 x L 9 C f 0 J j Q k i 9 B d X R v U m V t b 3 Z l Z E N v b H V t b n M x L n t D b 2 x 1 b W 4 y M S w y M H 0 m c X V v d D s s J n F 1 b 3 Q 7 U 2 V j d G l v b j E v 0 J / Q m N C S L 0 F 1 d G 9 S Z W 1 v d m V k Q 2 9 s d W 1 u c z E u e 0 N v b H V t b j I y L D I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Q w J T l G J U Q w J T k 4 J U Q w J T k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U 5 O C V E M C U 5 M i 8 l R D A l O U Y l R D A l O T g l R D A l O T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T k 4 J U Q w J T k y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U 5 O C V E M C U 5 M i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O d / S u e Y 1 C Q I 9 F V 3 5 z y x R u A A A A A A I A A A A A A B B m A A A A A Q A A I A A A A N g c L c S w G N v l X u j w 4 t o W f V 2 O w Q w a q O y s b n c y Q / F y R 8 k Y A A A A A A 6 A A A A A A g A A I A A A A B G g r T E B l 5 W D O / R 6 J u 6 x Z 5 B q u f A M G H 8 / V w / g m 3 x 2 n H p + U A A A A M F n w l b Y H f 0 U 3 e n T 9 L 5 g D r R X d v y W e K A 9 d 6 l s j U O R z + j M W i I 7 T P H E M Y 9 N S / i J X M b 0 n 6 x f 7 J k / / v N 9 M i u c o j + t a S p 9 N 4 2 v D y c h v 7 C h o d J w M O t a Q A A A A L w 8 + I s v I 9 3 N S Q B F D 6 q t u / N j O x O / n S h M D G c e 2 7 F W I U 9 n 2 C w n 3 6 G s v 0 p f Q 9 + O R N P 0 7 I 8 f a f t f c g b y 7 Y B K A j r f f 8 w = < / D a t a M a s h u p > 
</file>

<file path=customXml/itemProps1.xml><?xml version="1.0" encoding="utf-8"?>
<ds:datastoreItem xmlns:ds="http://schemas.openxmlformats.org/officeDocument/2006/customXml" ds:itemID="{91883446-97EF-4967-84FB-A7A1FC03021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9</vt:i4>
      </vt:variant>
    </vt:vector>
  </HeadingPairs>
  <TitlesOfParts>
    <vt:vector size="17" baseType="lpstr">
      <vt:lpstr>Saobraćajnica</vt:lpstr>
      <vt:lpstr>Teh.pros.</vt:lpstr>
      <vt:lpstr>Voda u parku</vt:lpstr>
      <vt:lpstr>Fekalna kanalizacija u parku</vt:lpstr>
      <vt:lpstr>Zalivni sistem</vt:lpstr>
      <vt:lpstr>EE Instalacije</vt:lpstr>
      <vt:lpstr>Spoljnouredjenje</vt:lpstr>
      <vt:lpstr>rekapitulacija svega</vt:lpstr>
      <vt:lpstr>Saobraćajnica!Excel_BuiltIn_Print_Area</vt:lpstr>
      <vt:lpstr>'EE Instalacije'!Print_Area</vt:lpstr>
      <vt:lpstr>'Fekalna kanalizacija u parku'!Print_Area</vt:lpstr>
      <vt:lpstr>'rekapitulacija svega'!Print_Area</vt:lpstr>
      <vt:lpstr>Saobraćajnica!Print_Area</vt:lpstr>
      <vt:lpstr>Spoljnouredjenje!Print_Area</vt:lpstr>
      <vt:lpstr>Teh.pros.!Print_Area</vt:lpstr>
      <vt:lpstr>'Voda u parku'!Print_Area</vt:lpstr>
      <vt:lpstr>'Zalivni sistem'!Print_Area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</dc:creator>
  <cp:lastModifiedBy>soljubica.hadzic@hotmail.com</cp:lastModifiedBy>
  <cp:lastPrinted>2026-03-21T17:18:05Z</cp:lastPrinted>
  <dcterms:created xsi:type="dcterms:W3CDTF">1999-07-18T07:30:58Z</dcterms:created>
  <dcterms:modified xsi:type="dcterms:W3CDTF">2026-05-21T09:20:05Z</dcterms:modified>
</cp:coreProperties>
</file>